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mysp-cloud.kp.org/personal/richard_e_curley_kp_org/Documents/2 - Product Information/"/>
    </mc:Choice>
  </mc:AlternateContent>
  <xr:revisionPtr revIDLastSave="0" documentId="8_{1C8D8F3C-971A-44FE-A4F3-94C78FC98A14}" xr6:coauthVersionLast="47" xr6:coauthVersionMax="47" xr10:uidLastSave="{00000000-0000-0000-0000-000000000000}"/>
  <workbookProtection workbookAlgorithmName="SHA-512" workbookHashValue="9Q3dd5t2fJAfeEzCT6qdkpxsDYnmf0Zmu+MKNXPwcOXNJYonGO3A9/sprUmph3BCFUfuNIhMkxorT3/hr2opXQ==" workbookSaltValue="smLaO3Wo9C+8FiQhol74Vg==" workbookSpinCount="100000" lockStructure="1"/>
  <bookViews>
    <workbookView xWindow="-120" yWindow="-120" windowWidth="29040" windowHeight="15840" tabRatio="375" activeTab="1" xr2:uid="{3EEFD495-7641-453C-A7A1-476715CD6ADC}"/>
  </bookViews>
  <sheets>
    <sheet name="Instructions" sheetId="4" r:id="rId1"/>
    <sheet name="Side by Side Comparison" sheetId="2" r:id="rId2"/>
    <sheet name="Plan Data" sheetId="1" state="hidden" r:id="rId3"/>
    <sheet name="LUT" sheetId="3" state="hidden" r:id="rId4"/>
  </sheets>
  <definedNames>
    <definedName name="_xlnm._FilterDatabase" localSheetId="3" hidden="1">LUT!$C$49:$G$92</definedName>
    <definedName name="erase_1">LUT!$E$8</definedName>
    <definedName name="GF_Plan_Nm">LUT!$J$9:$J$22</definedName>
    <definedName name="Offset_LU">LUT!$C$50:$E$92</definedName>
    <definedName name="Plan_Map">LUT!$G$4</definedName>
    <definedName name="Plan_Nm_20">LUT!$C$9:$C$19</definedName>
    <definedName name="Plan_Nm_21">LUT!$C$9:$C$22</definedName>
    <definedName name="Plan_Nm_22">LUT!$C$9:$C$23</definedName>
    <definedName name="Plan_Nm_23">LUT!$E$9:$E$23</definedName>
    <definedName name="_xlnm.Print_Area" localSheetId="1">'Side by Side Comparison'!$B$8:$G$50</definedName>
    <definedName name="_xlnm.Print_Titles" localSheetId="1">'Side by Side Comparison'!$A:$A</definedName>
    <definedName name="TitleRegion1..G49">'Side by Side Comparison'!$A$8:$A$10</definedName>
    <definedName name="VIEW_DIFF">'Side by Side Comparison'!$B$68</definedName>
    <definedName name="VIEW_LIST">'Side by Side Comparison'!$B$70:$B$72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2" l="1"/>
  <c r="C7" i="2"/>
  <c r="G4" i="3"/>
  <c r="BY40" i="1" l="1"/>
  <c r="BY39" i="1"/>
  <c r="BY38"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X40" i="1"/>
  <c r="BX39" i="1"/>
  <c r="BX38" i="1"/>
  <c r="BX37" i="1"/>
  <c r="BX36" i="1"/>
  <c r="BX35" i="1"/>
  <c r="BX34" i="1"/>
  <c r="BX33" i="1"/>
  <c r="BX32" i="1"/>
  <c r="BX31" i="1"/>
  <c r="BX30" i="1"/>
  <c r="BX29" i="1"/>
  <c r="BX28" i="1"/>
  <c r="BX27" i="1"/>
  <c r="BX26" i="1"/>
  <c r="BX25" i="1"/>
  <c r="BX24" i="1"/>
  <c r="BX23" i="1"/>
  <c r="BX22" i="1"/>
  <c r="BX21" i="1"/>
  <c r="BX20" i="1"/>
  <c r="BX19" i="1"/>
  <c r="BX18" i="1"/>
  <c r="BX17" i="1"/>
  <c r="BX16" i="1"/>
  <c r="BX15" i="1"/>
  <c r="BX14" i="1"/>
  <c r="BX13" i="1"/>
  <c r="BX12" i="1"/>
  <c r="BX11" i="1"/>
  <c r="BX10" i="1"/>
  <c r="BX9" i="1"/>
  <c r="BX8" i="1"/>
  <c r="BX7" i="1"/>
  <c r="BX6" i="1"/>
  <c r="BX5" i="1"/>
  <c r="BX4" i="1"/>
  <c r="BW40" i="1"/>
  <c r="BW39" i="1"/>
  <c r="BW38" i="1"/>
  <c r="BW37" i="1"/>
  <c r="BW36" i="1"/>
  <c r="BW35" i="1"/>
  <c r="BW34" i="1"/>
  <c r="BW33" i="1"/>
  <c r="BW32" i="1"/>
  <c r="BW31" i="1"/>
  <c r="BW30" i="1"/>
  <c r="BW29" i="1"/>
  <c r="BW28" i="1"/>
  <c r="BW27" i="1"/>
  <c r="BW26" i="1"/>
  <c r="BW25" i="1"/>
  <c r="BW24" i="1"/>
  <c r="BW23" i="1"/>
  <c r="BW22" i="1"/>
  <c r="BW21" i="1"/>
  <c r="BW20" i="1"/>
  <c r="BW19" i="1"/>
  <c r="BW18" i="1"/>
  <c r="BW17" i="1"/>
  <c r="BW16" i="1"/>
  <c r="BW15" i="1"/>
  <c r="BW14" i="1"/>
  <c r="BW13" i="1"/>
  <c r="BW12" i="1"/>
  <c r="BW11" i="1"/>
  <c r="BW10" i="1"/>
  <c r="BW9" i="1"/>
  <c r="BW8" i="1"/>
  <c r="BW7" i="1"/>
  <c r="BW6" i="1"/>
  <c r="BW5" i="1"/>
  <c r="BW4" i="1"/>
  <c r="BV40" i="1"/>
  <c r="BV39" i="1"/>
  <c r="BV38" i="1"/>
  <c r="BV37" i="1"/>
  <c r="BV36" i="1"/>
  <c r="BV35" i="1"/>
  <c r="BV34" i="1"/>
  <c r="BV33" i="1"/>
  <c r="BV32" i="1"/>
  <c r="BV31" i="1"/>
  <c r="BV30" i="1"/>
  <c r="BV29" i="1"/>
  <c r="BV28" i="1"/>
  <c r="BV27" i="1"/>
  <c r="BV26" i="1"/>
  <c r="BV25" i="1"/>
  <c r="BV24" i="1"/>
  <c r="BV23" i="1"/>
  <c r="BV22" i="1"/>
  <c r="BV21" i="1"/>
  <c r="BV20" i="1"/>
  <c r="BV19" i="1"/>
  <c r="BV18" i="1"/>
  <c r="BV17" i="1"/>
  <c r="BV16" i="1"/>
  <c r="BV15" i="1"/>
  <c r="BV14" i="1"/>
  <c r="BV13" i="1"/>
  <c r="BV12" i="1"/>
  <c r="BV11" i="1"/>
  <c r="BV10" i="1"/>
  <c r="BV9" i="1"/>
  <c r="BV8" i="1"/>
  <c r="BV7" i="1"/>
  <c r="BV6" i="1"/>
  <c r="BV5" i="1"/>
  <c r="BV4" i="1"/>
  <c r="BU40" i="1"/>
  <c r="BU39" i="1"/>
  <c r="BU38" i="1"/>
  <c r="BU37" i="1"/>
  <c r="BU36" i="1"/>
  <c r="BU35" i="1"/>
  <c r="BU34" i="1"/>
  <c r="BU33" i="1"/>
  <c r="BU32" i="1"/>
  <c r="BU31" i="1"/>
  <c r="BU30" i="1"/>
  <c r="BU29" i="1"/>
  <c r="BU28" i="1"/>
  <c r="BU27" i="1"/>
  <c r="BU26" i="1"/>
  <c r="BU25" i="1"/>
  <c r="BU24" i="1"/>
  <c r="BU23" i="1"/>
  <c r="BU22" i="1"/>
  <c r="BU21" i="1"/>
  <c r="BU20" i="1"/>
  <c r="BU19" i="1"/>
  <c r="BU18" i="1"/>
  <c r="BU17" i="1"/>
  <c r="BU16" i="1"/>
  <c r="BU15" i="1"/>
  <c r="BU14" i="1"/>
  <c r="BU13" i="1"/>
  <c r="BU12" i="1"/>
  <c r="BU11" i="1"/>
  <c r="BU10" i="1"/>
  <c r="BU9" i="1"/>
  <c r="BU8" i="1"/>
  <c r="BU7" i="1"/>
  <c r="BU6" i="1"/>
  <c r="BU5" i="1"/>
  <c r="BU4" i="1"/>
  <c r="BT40" i="1"/>
  <c r="BT39" i="1"/>
  <c r="BT38" i="1"/>
  <c r="BT37" i="1"/>
  <c r="BT36" i="1"/>
  <c r="BT35" i="1"/>
  <c r="BT34" i="1"/>
  <c r="BT33" i="1"/>
  <c r="BT32" i="1"/>
  <c r="BT31" i="1"/>
  <c r="BT30" i="1"/>
  <c r="BT29" i="1"/>
  <c r="BT28" i="1"/>
  <c r="BT27" i="1"/>
  <c r="BT26" i="1"/>
  <c r="BT25" i="1"/>
  <c r="BT24" i="1"/>
  <c r="BT23" i="1"/>
  <c r="BT22" i="1"/>
  <c r="BT21" i="1"/>
  <c r="BT20" i="1"/>
  <c r="BT19" i="1"/>
  <c r="BT18" i="1"/>
  <c r="BT17" i="1"/>
  <c r="BT16" i="1"/>
  <c r="BT15" i="1"/>
  <c r="BT14" i="1"/>
  <c r="BT13" i="1"/>
  <c r="BT12" i="1"/>
  <c r="BT11" i="1"/>
  <c r="BT10" i="1"/>
  <c r="BT9" i="1"/>
  <c r="BT8" i="1"/>
  <c r="BT7" i="1"/>
  <c r="BT6" i="1"/>
  <c r="BT5" i="1"/>
  <c r="BT4" i="1"/>
  <c r="BS40" i="1"/>
  <c r="BS39" i="1"/>
  <c r="BS38" i="1"/>
  <c r="BS37" i="1"/>
  <c r="BS36" i="1"/>
  <c r="BS35" i="1"/>
  <c r="BS34" i="1"/>
  <c r="BS33" i="1"/>
  <c r="BS32" i="1"/>
  <c r="BS31" i="1"/>
  <c r="BS30" i="1"/>
  <c r="BS29" i="1"/>
  <c r="BS28" i="1"/>
  <c r="BS27" i="1"/>
  <c r="BS26" i="1"/>
  <c r="BS25" i="1"/>
  <c r="BS24" i="1"/>
  <c r="BS23" i="1"/>
  <c r="BS22" i="1"/>
  <c r="BS21" i="1"/>
  <c r="BS20" i="1"/>
  <c r="BS19" i="1"/>
  <c r="BS18" i="1"/>
  <c r="BS17" i="1"/>
  <c r="BS16" i="1"/>
  <c r="BS15" i="1"/>
  <c r="BS14" i="1"/>
  <c r="BS13" i="1"/>
  <c r="BS12" i="1"/>
  <c r="BS11" i="1"/>
  <c r="BS10" i="1"/>
  <c r="BS9" i="1"/>
  <c r="BS8" i="1"/>
  <c r="BS7" i="1"/>
  <c r="BS6" i="1"/>
  <c r="BS5" i="1"/>
  <c r="BS4" i="1"/>
  <c r="BR40" i="1"/>
  <c r="BR39" i="1"/>
  <c r="BR38" i="1"/>
  <c r="BR37" i="1"/>
  <c r="BR36" i="1"/>
  <c r="BR35" i="1"/>
  <c r="BR34" i="1"/>
  <c r="BR33" i="1"/>
  <c r="BR32" i="1"/>
  <c r="BR31" i="1"/>
  <c r="BR30" i="1"/>
  <c r="BR29" i="1"/>
  <c r="BR28" i="1"/>
  <c r="BR27" i="1"/>
  <c r="BR26" i="1"/>
  <c r="BR25" i="1"/>
  <c r="BR24" i="1"/>
  <c r="BR23" i="1"/>
  <c r="BR22" i="1"/>
  <c r="BR21" i="1"/>
  <c r="BR20" i="1"/>
  <c r="BR19" i="1"/>
  <c r="BR18" i="1"/>
  <c r="BR17" i="1"/>
  <c r="BR16" i="1"/>
  <c r="BR15" i="1"/>
  <c r="BR14" i="1"/>
  <c r="BR13" i="1"/>
  <c r="BR12" i="1"/>
  <c r="BR11" i="1"/>
  <c r="BR10" i="1"/>
  <c r="BR9" i="1"/>
  <c r="BR8" i="1"/>
  <c r="BR7" i="1"/>
  <c r="BR6" i="1"/>
  <c r="BR5" i="1"/>
  <c r="BR4" i="1"/>
  <c r="BQ40" i="1"/>
  <c r="BQ39" i="1"/>
  <c r="BQ38" i="1"/>
  <c r="BQ37" i="1"/>
  <c r="BQ36" i="1"/>
  <c r="BQ35" i="1"/>
  <c r="BQ34" i="1"/>
  <c r="BQ33" i="1"/>
  <c r="BQ32" i="1"/>
  <c r="BQ31" i="1"/>
  <c r="BQ30" i="1"/>
  <c r="BQ29" i="1"/>
  <c r="BQ28" i="1"/>
  <c r="BQ27" i="1"/>
  <c r="BQ26" i="1"/>
  <c r="BQ25" i="1"/>
  <c r="BQ24" i="1"/>
  <c r="BQ23" i="1"/>
  <c r="BQ22" i="1"/>
  <c r="BQ21" i="1"/>
  <c r="BQ20" i="1"/>
  <c r="BQ19" i="1"/>
  <c r="BQ18" i="1"/>
  <c r="BQ17" i="1"/>
  <c r="BQ16" i="1"/>
  <c r="BQ15" i="1"/>
  <c r="BQ14" i="1"/>
  <c r="BQ13" i="1"/>
  <c r="BQ12" i="1"/>
  <c r="BQ11" i="1"/>
  <c r="BQ10" i="1"/>
  <c r="BQ9" i="1"/>
  <c r="BQ8" i="1"/>
  <c r="BQ7" i="1"/>
  <c r="BQ6" i="1"/>
  <c r="BQ5" i="1"/>
  <c r="BQ4" i="1"/>
  <c r="BP40" i="1"/>
  <c r="BP39" i="1"/>
  <c r="BP38"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O40" i="1"/>
  <c r="BO39" i="1"/>
  <c r="BO38" i="1"/>
  <c r="BO37" i="1"/>
  <c r="BO36" i="1"/>
  <c r="BO35" i="1"/>
  <c r="BO34" i="1"/>
  <c r="BO33" i="1"/>
  <c r="BO32" i="1"/>
  <c r="BO31" i="1"/>
  <c r="BO30" i="1"/>
  <c r="BO29" i="1"/>
  <c r="BO28" i="1"/>
  <c r="BO27" i="1"/>
  <c r="BO26" i="1"/>
  <c r="BO25" i="1"/>
  <c r="BO24" i="1"/>
  <c r="BO23" i="1"/>
  <c r="BO22" i="1"/>
  <c r="BO21" i="1"/>
  <c r="BO20" i="1"/>
  <c r="BO19" i="1"/>
  <c r="BO18" i="1"/>
  <c r="BO17" i="1"/>
  <c r="BO16" i="1"/>
  <c r="BO15" i="1"/>
  <c r="BO14" i="1"/>
  <c r="BO13" i="1"/>
  <c r="BO12" i="1"/>
  <c r="BO11" i="1"/>
  <c r="BO10" i="1"/>
  <c r="BO9" i="1"/>
  <c r="BO8" i="1"/>
  <c r="BO7" i="1"/>
  <c r="BO6" i="1"/>
  <c r="BO5" i="1"/>
  <c r="BO4" i="1"/>
  <c r="BN40" i="1"/>
  <c r="BN39" i="1"/>
  <c r="BN38" i="1"/>
  <c r="BN37" i="1"/>
  <c r="BN36" i="1"/>
  <c r="BN35" i="1"/>
  <c r="BN34" i="1"/>
  <c r="BN33" i="1"/>
  <c r="BN32" i="1"/>
  <c r="BN31" i="1"/>
  <c r="BN30" i="1"/>
  <c r="BN29" i="1"/>
  <c r="BN28" i="1"/>
  <c r="BN27" i="1"/>
  <c r="BN26" i="1"/>
  <c r="BN25" i="1"/>
  <c r="BN24" i="1"/>
  <c r="BN23" i="1"/>
  <c r="BN22" i="1"/>
  <c r="BN21" i="1"/>
  <c r="BN20" i="1"/>
  <c r="BN19" i="1"/>
  <c r="BN18" i="1"/>
  <c r="BN17" i="1"/>
  <c r="BN16" i="1"/>
  <c r="BN15" i="1"/>
  <c r="BN14" i="1"/>
  <c r="BN13" i="1"/>
  <c r="BN12" i="1"/>
  <c r="BN11" i="1"/>
  <c r="BN10" i="1"/>
  <c r="BN9" i="1"/>
  <c r="BN8" i="1"/>
  <c r="BN7" i="1"/>
  <c r="BN6" i="1"/>
  <c r="BN5" i="1"/>
  <c r="BN4" i="1"/>
  <c r="BM40" i="1"/>
  <c r="BM39" i="1"/>
  <c r="BM38" i="1"/>
  <c r="BM37" i="1"/>
  <c r="BM36" i="1"/>
  <c r="BM35" i="1"/>
  <c r="BM34" i="1"/>
  <c r="BM33" i="1"/>
  <c r="BM32" i="1"/>
  <c r="BM31" i="1"/>
  <c r="BM30" i="1"/>
  <c r="BM29" i="1"/>
  <c r="BM28" i="1"/>
  <c r="BM27" i="1"/>
  <c r="BM26" i="1"/>
  <c r="BM25" i="1"/>
  <c r="BM24" i="1"/>
  <c r="BM23" i="1"/>
  <c r="BM22" i="1"/>
  <c r="BM21" i="1"/>
  <c r="BM20" i="1"/>
  <c r="BM19" i="1"/>
  <c r="BM18" i="1"/>
  <c r="BM17" i="1"/>
  <c r="BM16" i="1"/>
  <c r="BM15" i="1"/>
  <c r="BM14" i="1"/>
  <c r="BM13" i="1"/>
  <c r="BM12" i="1"/>
  <c r="BM11" i="1"/>
  <c r="BM10" i="1"/>
  <c r="BM9" i="1"/>
  <c r="BM8" i="1"/>
  <c r="BM7" i="1"/>
  <c r="BM6" i="1"/>
  <c r="BM5" i="1"/>
  <c r="BM4" i="1"/>
  <c r="BL40" i="1"/>
  <c r="BL39" i="1"/>
  <c r="BL38" i="1"/>
  <c r="BL37" i="1"/>
  <c r="BL36" i="1"/>
  <c r="BL35" i="1"/>
  <c r="BL34" i="1"/>
  <c r="BL33" i="1"/>
  <c r="BL32" i="1"/>
  <c r="BL31" i="1"/>
  <c r="BL30" i="1"/>
  <c r="BL29" i="1"/>
  <c r="BL28" i="1"/>
  <c r="BL27" i="1"/>
  <c r="BL26" i="1"/>
  <c r="BL25" i="1"/>
  <c r="BL24" i="1"/>
  <c r="BL23" i="1"/>
  <c r="BL22" i="1"/>
  <c r="BL21" i="1"/>
  <c r="BL20" i="1"/>
  <c r="BL19" i="1"/>
  <c r="BL18" i="1"/>
  <c r="BL17" i="1"/>
  <c r="BL16" i="1"/>
  <c r="BL15" i="1"/>
  <c r="BL14" i="1"/>
  <c r="BL13" i="1"/>
  <c r="BL12" i="1"/>
  <c r="BL11" i="1"/>
  <c r="BL10" i="1"/>
  <c r="BL9" i="1"/>
  <c r="BL8" i="1"/>
  <c r="BL7" i="1"/>
  <c r="BL6" i="1"/>
  <c r="BL5" i="1"/>
  <c r="BL4" i="1"/>
  <c r="BK5" i="1"/>
  <c r="BK6" i="1"/>
  <c r="BK7" i="1"/>
  <c r="BK8" i="1"/>
  <c r="BK9" i="1"/>
  <c r="BK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 i="1"/>
  <c r="C6" i="2"/>
  <c r="B11" i="2" l="1"/>
  <c r="B65" i="2" l="1"/>
  <c r="B68" i="2" s="1"/>
  <c r="B6" i="2" l="1"/>
  <c r="C41" i="2"/>
  <c r="F6" i="2"/>
  <c r="E6" i="2"/>
  <c r="D6" i="2"/>
  <c r="G6" i="2"/>
  <c r="B7" i="2"/>
  <c r="E7" i="2"/>
  <c r="E41" i="2" s="1"/>
  <c r="F7" i="2"/>
  <c r="F41" i="2" s="1"/>
  <c r="G7" i="2"/>
  <c r="G41" i="2" s="1"/>
  <c r="D41" i="2"/>
  <c r="B12" i="2" l="1"/>
  <c r="B46" i="2"/>
  <c r="B13" i="2"/>
  <c r="B41" i="2"/>
  <c r="C11" i="2"/>
  <c r="F11" i="2"/>
  <c r="D11" i="2"/>
  <c r="E11" i="2"/>
  <c r="G11" i="2"/>
  <c r="D16" i="2"/>
  <c r="D13" i="2"/>
  <c r="B16" i="2"/>
  <c r="B17" i="2"/>
  <c r="B14" i="2"/>
  <c r="B15" i="2"/>
  <c r="C15" i="2"/>
  <c r="C19" i="2"/>
  <c r="C23" i="2"/>
  <c r="C27" i="2"/>
  <c r="C31" i="2"/>
  <c r="C35" i="2"/>
  <c r="C39" i="2"/>
  <c r="C44" i="2"/>
  <c r="C48" i="2"/>
  <c r="C49" i="2"/>
  <c r="C17" i="2"/>
  <c r="C21" i="2"/>
  <c r="C29" i="2"/>
  <c r="C37" i="2"/>
  <c r="C46" i="2"/>
  <c r="C14" i="2"/>
  <c r="C22" i="2"/>
  <c r="C30" i="2"/>
  <c r="C38" i="2"/>
  <c r="C47" i="2"/>
  <c r="C16" i="2"/>
  <c r="C20" i="2"/>
  <c r="C24" i="2"/>
  <c r="C28" i="2"/>
  <c r="C32" i="2"/>
  <c r="C36" i="2"/>
  <c r="C40" i="2"/>
  <c r="C45" i="2"/>
  <c r="C13" i="2"/>
  <c r="C25" i="2"/>
  <c r="C33" i="2"/>
  <c r="C42" i="2"/>
  <c r="C18" i="2"/>
  <c r="C26" i="2"/>
  <c r="C34" i="2"/>
  <c r="C43" i="2"/>
  <c r="E47" i="2"/>
  <c r="E49" i="2"/>
  <c r="D46" i="2"/>
  <c r="D49" i="2"/>
  <c r="B48" i="2"/>
  <c r="B49" i="2"/>
  <c r="G48" i="2"/>
  <c r="G49" i="2"/>
  <c r="F48" i="2"/>
  <c r="F49" i="2"/>
  <c r="D15" i="2"/>
  <c r="D48" i="2"/>
  <c r="B33" i="2"/>
  <c r="B24" i="2"/>
  <c r="B39" i="2"/>
  <c r="B25" i="2"/>
  <c r="B43" i="2"/>
  <c r="B23" i="2"/>
  <c r="B40" i="2"/>
  <c r="B34" i="2"/>
  <c r="B28" i="2"/>
  <c r="B18" i="2"/>
  <c r="D30" i="2"/>
  <c r="F22" i="2"/>
  <c r="D21" i="2"/>
  <c r="B19" i="2"/>
  <c r="B47" i="2"/>
  <c r="B35" i="2"/>
  <c r="B37" i="2"/>
  <c r="B45" i="2"/>
  <c r="B20" i="2"/>
  <c r="B26" i="2"/>
  <c r="D47" i="2"/>
  <c r="D42" i="2"/>
  <c r="B31" i="2"/>
  <c r="B42" i="2"/>
  <c r="B21" i="2"/>
  <c r="B36" i="2"/>
  <c r="B30" i="2"/>
  <c r="D35" i="2"/>
  <c r="D18" i="2"/>
  <c r="D25" i="2"/>
  <c r="D27" i="2"/>
  <c r="D22" i="2"/>
  <c r="D28" i="2"/>
  <c r="D31" i="2"/>
  <c r="D38" i="2"/>
  <c r="D29" i="2"/>
  <c r="D20" i="2"/>
  <c r="D40" i="2"/>
  <c r="F15" i="2"/>
  <c r="F46" i="2"/>
  <c r="F47" i="2"/>
  <c r="D44" i="2"/>
  <c r="D19" i="2"/>
  <c r="D34" i="2"/>
  <c r="D14" i="2"/>
  <c r="D36" i="2"/>
  <c r="D33" i="2"/>
  <c r="D32" i="2"/>
  <c r="F13" i="2"/>
  <c r="F33" i="2"/>
  <c r="F45" i="2"/>
  <c r="B44" i="2"/>
  <c r="B27" i="2"/>
  <c r="B29" i="2"/>
  <c r="B32" i="2"/>
  <c r="B38" i="2"/>
  <c r="B22" i="2"/>
  <c r="D39" i="2"/>
  <c r="D23" i="2"/>
  <c r="D43" i="2"/>
  <c r="D26" i="2"/>
  <c r="D37" i="2"/>
  <c r="D45" i="2"/>
  <c r="D12" i="2"/>
  <c r="D17" i="2"/>
  <c r="D24" i="2"/>
  <c r="F29" i="2"/>
  <c r="F40" i="2"/>
  <c r="E40" i="2"/>
  <c r="F25" i="2"/>
  <c r="F12" i="2"/>
  <c r="E15" i="2"/>
  <c r="F26" i="2"/>
  <c r="F14" i="2"/>
  <c r="E34" i="2"/>
  <c r="F39" i="2"/>
  <c r="F17" i="2"/>
  <c r="F36" i="2"/>
  <c r="F24" i="2"/>
  <c r="E18" i="2"/>
  <c r="E24" i="2"/>
  <c r="E37" i="2"/>
  <c r="E48" i="2"/>
  <c r="E21" i="2"/>
  <c r="E31" i="2"/>
  <c r="F37" i="2"/>
  <c r="F23" i="2"/>
  <c r="G14" i="2"/>
  <c r="F43" i="2"/>
  <c r="F16" i="2"/>
  <c r="E30" i="2"/>
  <c r="E14" i="2"/>
  <c r="E33" i="2"/>
  <c r="E17" i="2"/>
  <c r="E36" i="2"/>
  <c r="E20" i="2"/>
  <c r="E44" i="2"/>
  <c r="E27" i="2"/>
  <c r="G31" i="2"/>
  <c r="E43" i="2"/>
  <c r="E26" i="2"/>
  <c r="E46" i="2"/>
  <c r="E29" i="2"/>
  <c r="E13" i="2"/>
  <c r="E32" i="2"/>
  <c r="E16" i="2"/>
  <c r="E39" i="2"/>
  <c r="E23" i="2"/>
  <c r="E38" i="2"/>
  <c r="E22" i="2"/>
  <c r="E42" i="2"/>
  <c r="E25" i="2"/>
  <c r="E45" i="2"/>
  <c r="E28" i="2"/>
  <c r="E12" i="2"/>
  <c r="E35" i="2"/>
  <c r="E19" i="2"/>
  <c r="F42" i="2"/>
  <c r="F31" i="2"/>
  <c r="F21" i="2"/>
  <c r="G40" i="2"/>
  <c r="F20" i="2"/>
  <c r="F18" i="2"/>
  <c r="F38" i="2"/>
  <c r="G15" i="2"/>
  <c r="G47" i="2"/>
  <c r="G23" i="2"/>
  <c r="G24" i="2"/>
  <c r="G39" i="2"/>
  <c r="G30" i="2"/>
  <c r="G29" i="2"/>
  <c r="G21" i="2"/>
  <c r="G13" i="2"/>
  <c r="G44" i="2"/>
  <c r="G27" i="2"/>
  <c r="G38" i="2"/>
  <c r="G46" i="2"/>
  <c r="G37" i="2"/>
  <c r="G36" i="2"/>
  <c r="G20" i="2"/>
  <c r="G43" i="2"/>
  <c r="G26" i="2"/>
  <c r="G35" i="2"/>
  <c r="G19" i="2"/>
  <c r="G32" i="2"/>
  <c r="G16" i="2"/>
  <c r="G22" i="2"/>
  <c r="C12" i="2"/>
  <c r="G42" i="2"/>
  <c r="G33" i="2"/>
  <c r="G25" i="2"/>
  <c r="G17" i="2"/>
  <c r="F44" i="2"/>
  <c r="F35" i="2"/>
  <c r="F27" i="2"/>
  <c r="F19" i="2"/>
  <c r="G45" i="2"/>
  <c r="G28" i="2"/>
  <c r="G12" i="2"/>
  <c r="G34" i="2"/>
  <c r="G18" i="2"/>
  <c r="F28" i="2"/>
  <c r="F34" i="2"/>
  <c r="F32" i="2"/>
  <c r="F30" i="2"/>
</calcChain>
</file>

<file path=xl/sharedStrings.xml><?xml version="1.0" encoding="utf-8"?>
<sst xmlns="http://schemas.openxmlformats.org/spreadsheetml/2006/main" count="2157" uniqueCount="567">
  <si>
    <r>
      <rPr>
        <b/>
        <sz val="8"/>
        <color rgb="FFFFFFFF"/>
        <rFont val="Calibri"/>
        <family val="2"/>
      </rPr>
      <t>FEATURES</t>
    </r>
  </si>
  <si>
    <r>
      <rPr>
        <b/>
        <sz val="8"/>
        <color rgb="FF231F20"/>
        <rFont val="Calibri"/>
        <family val="2"/>
      </rPr>
      <t xml:space="preserve">PLAN DEDUCTIBLE
</t>
    </r>
    <r>
      <rPr>
        <sz val="8"/>
        <color rgb="FF231F20"/>
        <rFont val="Calibri"/>
        <family val="2"/>
      </rPr>
      <t>Individual/Family</t>
    </r>
  </si>
  <si>
    <r>
      <rPr>
        <b/>
        <sz val="8"/>
        <color rgb="FF231F20"/>
        <rFont val="Calibri"/>
        <family val="2"/>
      </rPr>
      <t xml:space="preserve">OUT-OF-POCKET MAXIMUM
</t>
    </r>
    <r>
      <rPr>
        <sz val="8"/>
        <color rgb="FF231F20"/>
        <rFont val="Calibri"/>
        <family val="2"/>
      </rPr>
      <t>Individual/Family</t>
    </r>
  </si>
  <si>
    <r>
      <rPr>
        <b/>
        <sz val="8"/>
        <color rgb="FF231F20"/>
        <rFont val="Calibri"/>
        <family val="2"/>
      </rPr>
      <t xml:space="preserve">IN THE MEDICAL OFFICE
</t>
    </r>
    <r>
      <rPr>
        <sz val="8"/>
        <color rgb="FF231F20"/>
        <rFont val="Calibri"/>
        <family val="2"/>
      </rPr>
      <t>Primary care visits</t>
    </r>
  </si>
  <si>
    <r>
      <rPr>
        <sz val="8"/>
        <color rgb="FF231F20"/>
        <rFont val="Calibri"/>
        <family val="2"/>
      </rPr>
      <t>Urgent care visits</t>
    </r>
  </si>
  <si>
    <r>
      <rPr>
        <sz val="8"/>
        <color rgb="FF231F20"/>
        <rFont val="Calibri"/>
        <family val="2"/>
      </rPr>
      <t>Specialty office visits</t>
    </r>
  </si>
  <si>
    <r>
      <rPr>
        <sz val="8"/>
        <color rgb="FF231F20"/>
        <rFont val="Calibri"/>
        <family val="2"/>
      </rPr>
      <t>Preventive exams, vaccines (immunizations)</t>
    </r>
  </si>
  <si>
    <r>
      <rPr>
        <sz val="8"/>
        <color rgb="FF231F20"/>
        <rFont val="Calibri"/>
        <family val="2"/>
      </rPr>
      <t>Prenatal care</t>
    </r>
  </si>
  <si>
    <r>
      <rPr>
        <sz val="8"/>
        <color rgb="FF231F20"/>
        <rFont val="Calibri"/>
        <family val="2"/>
      </rPr>
      <t>Postpartum care</t>
    </r>
  </si>
  <si>
    <r>
      <rPr>
        <sz val="8"/>
        <color rgb="FF231F20"/>
        <rFont val="Calibri"/>
        <family val="2"/>
      </rPr>
      <t>Well-child preventive care visits</t>
    </r>
  </si>
  <si>
    <r>
      <rPr>
        <sz val="8"/>
        <color rgb="FF231F20"/>
        <rFont val="Calibri"/>
        <family val="2"/>
      </rPr>
      <t>Allergy injections</t>
    </r>
  </si>
  <si>
    <r>
      <rPr>
        <sz val="8"/>
        <color rgb="FF231F20"/>
        <rFont val="Calibri"/>
        <family val="2"/>
      </rPr>
      <t>Infertility services</t>
    </r>
  </si>
  <si>
    <r>
      <rPr>
        <sz val="8"/>
        <color rgb="FF231F20"/>
        <rFont val="Calibri"/>
        <family val="2"/>
      </rPr>
      <t>Physical, occupational, and speech therapy</t>
    </r>
  </si>
  <si>
    <r>
      <rPr>
        <sz val="8"/>
        <color rgb="FF231F20"/>
        <rFont val="Calibri"/>
        <family val="2"/>
      </rPr>
      <t>Most laboratory tests</t>
    </r>
  </si>
  <si>
    <r>
      <rPr>
        <sz val="8"/>
        <color rgb="FF231F20"/>
        <rFont val="Calibri"/>
        <family val="2"/>
      </rPr>
      <t>Most X-rays and diagnostic testing</t>
    </r>
  </si>
  <si>
    <r>
      <rPr>
        <sz val="8"/>
        <color rgb="FF231F20"/>
        <rFont val="Calibri"/>
        <family val="2"/>
      </rPr>
      <t>Most MRI/CT/PET scans</t>
    </r>
  </si>
  <si>
    <r>
      <rPr>
        <sz val="8"/>
        <color rgb="FF231F20"/>
        <rFont val="Calibri"/>
        <family val="2"/>
      </rPr>
      <t>Outpatient surgery (per procedure)</t>
    </r>
  </si>
  <si>
    <r>
      <rPr>
        <b/>
        <sz val="8"/>
        <color rgb="FF231F20"/>
        <rFont val="Calibri"/>
        <family val="2"/>
      </rPr>
      <t xml:space="preserve">EMERGENCY SERVICES
</t>
    </r>
    <r>
      <rPr>
        <sz val="8"/>
        <color rgb="FF231F20"/>
        <rFont val="Calibri"/>
        <family val="2"/>
      </rPr>
      <t>Emergency Department visits</t>
    </r>
  </si>
  <si>
    <r>
      <rPr>
        <sz val="8"/>
        <color rgb="FF231F20"/>
        <rFont val="Calibri"/>
        <family val="2"/>
      </rPr>
      <t>Ambulance</t>
    </r>
  </si>
  <si>
    <r>
      <rPr>
        <b/>
        <sz val="8"/>
        <color rgb="FF231F20"/>
        <rFont val="Calibri"/>
        <family val="2"/>
      </rPr>
      <t xml:space="preserve">PRESCRIPTIONS
</t>
    </r>
    <r>
      <rPr>
        <sz val="8"/>
        <color rgb="FF231F20"/>
        <rFont val="Calibri"/>
        <family val="2"/>
      </rPr>
      <t>Generic drugs</t>
    </r>
  </si>
  <si>
    <r>
      <rPr>
        <sz val="8"/>
        <color rgb="FF231F20"/>
        <rFont val="Calibri"/>
        <family val="2"/>
      </rPr>
      <t>Brand-name drugs</t>
    </r>
  </si>
  <si>
    <r>
      <rPr>
        <sz val="8"/>
        <color rgb="FF231F20"/>
        <rFont val="Calibri"/>
        <family val="2"/>
      </rPr>
      <t>Specialty drugs</t>
    </r>
  </si>
  <si>
    <r>
      <rPr>
        <b/>
        <sz val="8"/>
        <color rgb="FF231F20"/>
        <rFont val="Calibri"/>
        <family val="2"/>
      </rPr>
      <t xml:space="preserve">HOSPITAL CARE
</t>
    </r>
    <r>
      <rPr>
        <sz val="8"/>
        <color rgb="FF231F20"/>
        <rFont val="Calibri"/>
        <family val="2"/>
      </rPr>
      <t>Physicians’ services, room and board, tests, medications, supplies, therapies, birth services</t>
    </r>
  </si>
  <si>
    <r>
      <rPr>
        <sz val="8"/>
        <color rgb="FF231F20"/>
        <rFont val="Calibri"/>
        <family val="2"/>
      </rPr>
      <t xml:space="preserve">Skilled nursing facility care
</t>
    </r>
    <r>
      <rPr>
        <sz val="8"/>
        <color rgb="FF231F20"/>
        <rFont val="Calibri"/>
        <family val="2"/>
      </rPr>
      <t>(up to 100 days per benefit period)</t>
    </r>
  </si>
  <si>
    <t>Plan_Map</t>
  </si>
  <si>
    <t>Offset_LU</t>
  </si>
  <si>
    <t>Step 1: Select Year</t>
  </si>
  <si>
    <t>Plan 2</t>
  </si>
  <si>
    <t>Plan 3</t>
  </si>
  <si>
    <t>Plan 4</t>
  </si>
  <si>
    <t>Plan 5</t>
  </si>
  <si>
    <r>
      <rPr>
        <b/>
        <sz val="8"/>
        <rFont val="Calibri"/>
        <family val="2"/>
      </rPr>
      <t xml:space="preserve">PLAN DEDUCTIBLE
</t>
    </r>
    <r>
      <rPr>
        <sz val="8"/>
        <rFont val="Calibri"/>
        <family val="2"/>
      </rPr>
      <t>Individual/Family</t>
    </r>
  </si>
  <si>
    <r>
      <rPr>
        <b/>
        <sz val="8"/>
        <rFont val="Calibri"/>
        <family val="2"/>
      </rPr>
      <t xml:space="preserve">OUT-OF-POCKET MAXIMUM
</t>
    </r>
    <r>
      <rPr>
        <sz val="8"/>
        <rFont val="Calibri"/>
        <family val="2"/>
      </rPr>
      <t>Individual/Family</t>
    </r>
  </si>
  <si>
    <r>
      <rPr>
        <b/>
        <sz val="8"/>
        <rFont val="Calibri"/>
        <family val="2"/>
      </rPr>
      <t xml:space="preserve">IN THE MEDICAL OFFICE
</t>
    </r>
    <r>
      <rPr>
        <sz val="8"/>
        <rFont val="Calibri"/>
        <family val="2"/>
      </rPr>
      <t>Primary care visits</t>
    </r>
  </si>
  <si>
    <r>
      <rPr>
        <sz val="8"/>
        <rFont val="Calibri"/>
        <family val="2"/>
      </rPr>
      <t>Urgent care visits</t>
    </r>
  </si>
  <si>
    <r>
      <rPr>
        <sz val="8"/>
        <rFont val="Calibri"/>
        <family val="2"/>
      </rPr>
      <t>Specialty office visits</t>
    </r>
  </si>
  <si>
    <r>
      <rPr>
        <sz val="8"/>
        <rFont val="Calibri"/>
        <family val="2"/>
      </rPr>
      <t>Preventive exams, vaccines (immunizations)</t>
    </r>
  </si>
  <si>
    <r>
      <rPr>
        <sz val="8"/>
        <rFont val="Calibri"/>
        <family val="2"/>
      </rPr>
      <t>Prenatal care</t>
    </r>
  </si>
  <si>
    <r>
      <rPr>
        <sz val="8"/>
        <rFont val="Calibri"/>
        <family val="2"/>
      </rPr>
      <t>Postpartum care</t>
    </r>
  </si>
  <si>
    <r>
      <rPr>
        <sz val="8"/>
        <rFont val="Calibri"/>
        <family val="2"/>
      </rPr>
      <t>Well-child preventive care visits</t>
    </r>
  </si>
  <si>
    <r>
      <rPr>
        <sz val="8"/>
        <rFont val="Calibri"/>
        <family val="2"/>
      </rPr>
      <t>Allergy injections</t>
    </r>
  </si>
  <si>
    <r>
      <rPr>
        <sz val="8"/>
        <rFont val="Calibri"/>
        <family val="2"/>
      </rPr>
      <t>Infertility services</t>
    </r>
  </si>
  <si>
    <r>
      <rPr>
        <sz val="8"/>
        <rFont val="Calibri"/>
        <family val="2"/>
      </rPr>
      <t>Physical, occupational, and speech therapy</t>
    </r>
  </si>
  <si>
    <r>
      <rPr>
        <sz val="8"/>
        <rFont val="Calibri"/>
        <family val="2"/>
      </rPr>
      <t>Most laboratory tests</t>
    </r>
  </si>
  <si>
    <r>
      <rPr>
        <sz val="8"/>
        <rFont val="Calibri"/>
        <family val="2"/>
      </rPr>
      <t>Most X-rays and diagnostic testing</t>
    </r>
  </si>
  <si>
    <r>
      <rPr>
        <sz val="8"/>
        <rFont val="Calibri"/>
        <family val="2"/>
      </rPr>
      <t>Most MRI/CT/PET scans</t>
    </r>
  </si>
  <si>
    <r>
      <rPr>
        <sz val="8"/>
        <rFont val="Calibri"/>
        <family val="2"/>
      </rPr>
      <t>Outpatient surgery (per procedure)</t>
    </r>
  </si>
  <si>
    <r>
      <rPr>
        <b/>
        <sz val="8"/>
        <rFont val="Calibri"/>
        <family val="2"/>
      </rPr>
      <t xml:space="preserve">EMERGENCY SERVICES
</t>
    </r>
    <r>
      <rPr>
        <sz val="8"/>
        <rFont val="Calibri"/>
        <family val="2"/>
      </rPr>
      <t>Emergency Department visits</t>
    </r>
  </si>
  <si>
    <r>
      <rPr>
        <sz val="8"/>
        <rFont val="Calibri"/>
        <family val="2"/>
      </rPr>
      <t>Ambulance</t>
    </r>
  </si>
  <si>
    <r>
      <rPr>
        <b/>
        <sz val="8"/>
        <rFont val="Calibri"/>
        <family val="2"/>
      </rPr>
      <t xml:space="preserve">PRESCRIPTIONS
</t>
    </r>
    <r>
      <rPr>
        <sz val="8"/>
        <rFont val="Calibri"/>
        <family val="2"/>
      </rPr>
      <t>Generic drugs</t>
    </r>
  </si>
  <si>
    <r>
      <rPr>
        <sz val="8"/>
        <rFont val="Calibri"/>
        <family val="2"/>
      </rPr>
      <t>Brand-name drugs</t>
    </r>
  </si>
  <si>
    <r>
      <rPr>
        <sz val="8"/>
        <rFont val="Calibri"/>
        <family val="2"/>
      </rPr>
      <t>Specialty drugs</t>
    </r>
  </si>
  <si>
    <r>
      <rPr>
        <b/>
        <sz val="8"/>
        <rFont val="Calibri"/>
        <family val="2"/>
      </rPr>
      <t xml:space="preserve">HOSPITAL CARE
</t>
    </r>
    <r>
      <rPr>
        <sz val="8"/>
        <rFont val="Calibri"/>
        <family val="2"/>
      </rPr>
      <t>Physicians’ services, room and board, tests, medications, supplies, therapies, birth services</t>
    </r>
  </si>
  <si>
    <r>
      <rPr>
        <sz val="8"/>
        <rFont val="Calibri"/>
        <family val="2"/>
      </rPr>
      <t xml:space="preserve">Skilled nursing facility care
</t>
    </r>
    <r>
      <rPr>
        <sz val="8"/>
        <rFont val="Calibri"/>
        <family val="2"/>
      </rPr>
      <t>(up to 100 days per benefit period)</t>
    </r>
  </si>
  <si>
    <r>
      <rPr>
        <b/>
        <sz val="8"/>
        <rFont val="Calibri"/>
        <family val="2"/>
      </rPr>
      <t xml:space="preserve">MENTAL HEALTH SERVICES
</t>
    </r>
    <r>
      <rPr>
        <sz val="8"/>
        <rFont val="Calibri"/>
        <family val="2"/>
      </rPr>
      <t>In the medical office</t>
    </r>
  </si>
  <si>
    <r>
      <rPr>
        <sz val="8"/>
        <rFont val="Calibri"/>
        <family val="2"/>
      </rPr>
      <t>In the hospital</t>
    </r>
  </si>
  <si>
    <r>
      <rPr>
        <b/>
        <sz val="8"/>
        <rFont val="Calibri"/>
        <family val="2"/>
      </rPr>
      <t xml:space="preserve">CHEMICAL DEPENDENCY SERVICES
</t>
    </r>
    <r>
      <rPr>
        <sz val="8"/>
        <rFont val="Calibri"/>
        <family val="2"/>
      </rPr>
      <t>In the medical office</t>
    </r>
  </si>
  <si>
    <r>
      <rPr>
        <sz val="8"/>
        <rFont val="Calibri"/>
        <family val="2"/>
      </rPr>
      <t>In the hospital (detoxification only)</t>
    </r>
  </si>
  <si>
    <r>
      <rPr>
        <sz val="8"/>
        <rFont val="Calibri"/>
        <family val="2"/>
      </rPr>
      <t>Certain prosthetic and orthotic devices</t>
    </r>
  </si>
  <si>
    <r>
      <rPr>
        <sz val="8"/>
        <rFont val="Calibri"/>
        <family val="2"/>
      </rPr>
      <t>Pediatric optical (eyewear)</t>
    </r>
  </si>
  <si>
    <r>
      <rPr>
        <sz val="8"/>
        <rFont val="Calibri"/>
        <family val="2"/>
      </rPr>
      <t>Pediatric vision exam</t>
    </r>
  </si>
  <si>
    <r>
      <rPr>
        <sz val="8"/>
        <rFont val="Calibri"/>
        <family val="2"/>
      </rPr>
      <t>Adult optical (eyewear)</t>
    </r>
  </si>
  <si>
    <r>
      <rPr>
        <sz val="8"/>
        <rFont val="Calibri"/>
        <family val="2"/>
      </rPr>
      <t>Adult vision exam (for eye refraction)</t>
    </r>
  </si>
  <si>
    <r>
      <rPr>
        <sz val="8"/>
        <rFont val="Calibri"/>
        <family val="2"/>
      </rPr>
      <t xml:space="preserve">Home health care
</t>
    </r>
    <r>
      <rPr>
        <sz val="8"/>
        <rFont val="Calibri"/>
        <family val="2"/>
      </rPr>
      <t>(up to 100 visits per year)</t>
    </r>
  </si>
  <si>
    <r>
      <rPr>
        <sz val="8"/>
        <rFont val="Calibri"/>
        <family val="2"/>
      </rPr>
      <t>Hospice care</t>
    </r>
  </si>
  <si>
    <t>Comparison Plan*</t>
  </si>
  <si>
    <t>Offset</t>
  </si>
  <si>
    <t>Rate</t>
  </si>
  <si>
    <t>Age 26</t>
  </si>
  <si>
    <t>Rate Area 4</t>
  </si>
  <si>
    <t>Year</t>
  </si>
  <si>
    <t>Name</t>
  </si>
  <si>
    <t>RATE COMPARE PERCENT**</t>
  </si>
  <si>
    <t>Plan 1</t>
  </si>
  <si>
    <t>Step 1</t>
  </si>
  <si>
    <t>Step 2</t>
  </si>
  <si>
    <t>Select the year of your Comparison Plan from the available list</t>
  </si>
  <si>
    <t>Select the plan name of your Comparison Plan from the available list, which will be specific to the year</t>
  </si>
  <si>
    <t>Select the plan name for Plan 1 from the available list, which will be specific to the year</t>
  </si>
  <si>
    <t>INSTRUCTIONS FOR THE SIDE BY SIDE TAB</t>
  </si>
  <si>
    <t>OPTIONAL:  Change Show Benefit Differences Settings</t>
  </si>
  <si>
    <t>The Comparison Plan benefits are compared against Plans 1 through Plan 5 and differences are highlighted</t>
  </si>
  <si>
    <t>The setting below determines to what degree benefit differences are shown, if at all</t>
  </si>
  <si>
    <t>Any time you change the year, you have to select the plan again in step 2.</t>
  </si>
  <si>
    <r>
      <rPr>
        <sz val="10"/>
        <color rgb="FF000000"/>
        <rFont val="Calibri"/>
        <family val="2"/>
        <scheme val="minor"/>
      </rPr>
      <t>*</t>
    </r>
    <r>
      <rPr>
        <sz val="8"/>
        <color rgb="FF000000"/>
        <rFont val="Calibri"/>
        <family val="2"/>
        <scheme val="minor"/>
      </rPr>
      <t>This is a benefit comparison only.  For limitations, exclusions, or exceptions refer to the plan highlights or your EOC.</t>
    </r>
  </si>
  <si>
    <t>HINT</t>
  </si>
  <si>
    <t>SMALL BUSINESS -- Side by Side Plan Comparison</t>
  </si>
  <si>
    <r>
      <rPr>
        <b/>
        <sz val="11"/>
        <color rgb="FF000000"/>
        <rFont val="Calibri"/>
        <family val="2"/>
        <scheme val="minor"/>
      </rPr>
      <t>Blue highlighted benefits:</t>
    </r>
    <r>
      <rPr>
        <sz val="11"/>
        <color rgb="FF000000"/>
        <rFont val="Calibri"/>
        <family val="2"/>
        <scheme val="minor"/>
      </rPr>
      <t xml:space="preserve"> indicate differences between Comparison Plan and Plan 1</t>
    </r>
  </si>
  <si>
    <r>
      <rPr>
        <b/>
        <sz val="11"/>
        <color rgb="FF000000"/>
        <rFont val="Calibri"/>
        <family val="2"/>
        <scheme val="minor"/>
      </rPr>
      <t>Green highlighted benefits:</t>
    </r>
    <r>
      <rPr>
        <sz val="11"/>
        <color rgb="FF000000"/>
        <rFont val="Calibri"/>
        <family val="2"/>
        <scheme val="minor"/>
      </rPr>
      <t xml:space="preserve"> indicate differences between Comparison Plan and Plans 2 through 5</t>
    </r>
  </si>
  <si>
    <r>
      <rPr>
        <b/>
        <sz val="14"/>
        <color theme="0"/>
        <rFont val="Calibri"/>
        <family val="2"/>
        <scheme val="minor"/>
      </rPr>
      <t>Step 2: Select Plan</t>
    </r>
    <r>
      <rPr>
        <b/>
        <sz val="12"/>
        <color theme="0"/>
        <rFont val="Calibri"/>
        <family val="2"/>
        <scheme val="minor"/>
      </rPr>
      <t xml:space="preserve">
</t>
    </r>
    <r>
      <rPr>
        <b/>
        <sz val="8"/>
        <color theme="0"/>
        <rFont val="Calibri"/>
        <family val="2"/>
        <scheme val="minor"/>
      </rPr>
      <t>(Reselect each time you change the year in Step 1)</t>
    </r>
  </si>
  <si>
    <t>View ALL Differences</t>
  </si>
  <si>
    <t>View KEY Differences</t>
  </si>
  <si>
    <t>Show NO Differences</t>
  </si>
  <si>
    <t>View Benefit Differences:</t>
  </si>
  <si>
    <t>Selection</t>
  </si>
  <si>
    <t>LUT for conditional</t>
  </si>
  <si>
    <t>VIEW_DIFF</t>
  </si>
  <si>
    <t>VIEW_LIST</t>
  </si>
  <si>
    <r>
      <t xml:space="preserve">Example of View </t>
    </r>
    <r>
      <rPr>
        <u/>
        <sz val="12"/>
        <color rgb="FF002060"/>
        <rFont val="Arial"/>
        <family val="2"/>
      </rPr>
      <t>ALL</t>
    </r>
    <r>
      <rPr>
        <sz val="12"/>
        <color rgb="FF002060"/>
        <rFont val="Arial"/>
        <family val="2"/>
      </rPr>
      <t xml:space="preserve"> Differences</t>
    </r>
  </si>
  <si>
    <r>
      <t xml:space="preserve">Example of View </t>
    </r>
    <r>
      <rPr>
        <u/>
        <sz val="12"/>
        <color rgb="FF002060"/>
        <rFont val="Arial"/>
        <family val="2"/>
      </rPr>
      <t>KEY</t>
    </r>
    <r>
      <rPr>
        <sz val="12"/>
        <color rgb="FF002060"/>
        <rFont val="Arial"/>
        <family val="2"/>
      </rPr>
      <t xml:space="preserve"> Differences</t>
    </r>
  </si>
  <si>
    <r>
      <t xml:space="preserve">Example of Show </t>
    </r>
    <r>
      <rPr>
        <u/>
        <sz val="12"/>
        <color rgb="FF002060"/>
        <rFont val="Arial"/>
        <family val="2"/>
      </rPr>
      <t>NO</t>
    </r>
    <r>
      <rPr>
        <sz val="12"/>
        <color rgb="FF002060"/>
        <rFont val="Arial"/>
        <family val="2"/>
      </rPr>
      <t xml:space="preserve"> Differences</t>
    </r>
  </si>
  <si>
    <r>
      <rPr>
        <sz val="8"/>
        <rFont val="Calibri"/>
        <family val="2"/>
      </rPr>
      <t>Certain durable medical equipment (DME)</t>
    </r>
  </si>
  <si>
    <t>Certain durable medical equipment (DME)</t>
  </si>
  <si>
    <t>Certain prosthetic and orthotic devices</t>
  </si>
  <si>
    <t>Pediatric optical (eyewear)</t>
  </si>
  <si>
    <t>Pediatric vision exam</t>
  </si>
  <si>
    <t>Adult optical (eyewear)</t>
  </si>
  <si>
    <t>Adult vision exam (for eye refraction)</t>
  </si>
  <si>
    <t>Home health care
(up to 100 visits per year)</t>
  </si>
  <si>
    <t>Hospice care</t>
  </si>
  <si>
    <t>Deductible HMO with HRA Plan</t>
  </si>
  <si>
    <t>SELECTING COMPARISON PLAN</t>
  </si>
  <si>
    <t>-OR-</t>
  </si>
  <si>
    <t>Select mapped plan</t>
  </si>
  <si>
    <t>SELECTING PLAN 1 and Option for Default Mapping</t>
  </si>
  <si>
    <t>SELECTING PLANS 2 TO 5 (as desired)</t>
  </si>
  <si>
    <t>Content</t>
  </si>
  <si>
    <r>
      <t xml:space="preserve">See </t>
    </r>
    <r>
      <rPr>
        <i/>
        <sz val="10"/>
        <color rgb="FF002060"/>
        <rFont val="Arial"/>
        <family val="2"/>
      </rPr>
      <t>'SELECTING PLAN 1 and Option for Default Mapping</t>
    </r>
    <r>
      <rPr>
        <sz val="10"/>
        <color rgb="FF002060"/>
        <rFont val="Arial"/>
        <family val="2"/>
      </rPr>
      <t>' below</t>
    </r>
  </si>
  <si>
    <t>Select either ALL, KEY or NO to view the amount of highlighted differences you want displayed</t>
  </si>
  <si>
    <t>GF</t>
  </si>
  <si>
    <t>$5 Copayment HMO</t>
  </si>
  <si>
    <t>$15 Copayment HMO</t>
  </si>
  <si>
    <t>$20 Copayment HMO</t>
  </si>
  <si>
    <t>$30 Copayment HMO</t>
  </si>
  <si>
    <t>$50 Copayment HMO</t>
  </si>
  <si>
    <t>$30/$1,000 Deductible HMO</t>
  </si>
  <si>
    <t>$30/$1,500 Deductible HMO</t>
  </si>
  <si>
    <t>$40/$2,000 Deductible HMO</t>
  </si>
  <si>
    <t>$0/$2,000 HSA-Qualified Deductible HMO</t>
  </si>
  <si>
    <t>$30/$3,000 HSA-Qualified Deductible HMO</t>
  </si>
  <si>
    <t>$30/$1,500 Deductible HMO with HRA</t>
  </si>
  <si>
    <t>$30/$2,500 Deductible HMO with HRA</t>
  </si>
  <si>
    <t>FEATURES</t>
  </si>
  <si>
    <t>PLAN DEDUCTIBLE
Individual/Family</t>
  </si>
  <si>
    <t>$1,000/$2,000 (embedded)</t>
  </si>
  <si>
    <t>$1,500/$3,000 (embedded)</t>
  </si>
  <si>
    <t>$2,000/$4,000 (embedded)</t>
  </si>
  <si>
    <t>$2,000/$4,000 (aggregate)</t>
  </si>
  <si>
    <t>$3,000/$6,000 (embedded)</t>
  </si>
  <si>
    <t>$2,500/$5,000 (embedded)</t>
  </si>
  <si>
    <t>OUT-OF-POCKET MAXIMUM
Individual/Family</t>
  </si>
  <si>
    <t>$1,500/$3,000</t>
  </si>
  <si>
    <t>$2,500/$5,000</t>
  </si>
  <si>
    <t>$3,000/$6,000</t>
  </si>
  <si>
    <t>$3,500/$7,000</t>
  </si>
  <si>
    <t>$3,500/$7,000 (embedded)</t>
  </si>
  <si>
    <t>$4,500/$9,000 (embedded)</t>
  </si>
  <si>
    <t>$3,500/$7,000 (aggregate)</t>
  </si>
  <si>
    <t>$5,950/$11,900 (embedded)</t>
  </si>
  <si>
    <t>$5,000/$10,000 (embedded)</t>
  </si>
  <si>
    <t>IN THE MEDICAL OFFICE
Primary care visits</t>
  </si>
  <si>
    <t>$0 (after deductible)</t>
  </si>
  <si>
    <t>$30 (after deductible)</t>
  </si>
  <si>
    <t>Urgent care visits</t>
  </si>
  <si>
    <t>Specialty office visits</t>
  </si>
  <si>
    <t>Preventive exams, vaccines (immunizations)</t>
  </si>
  <si>
    <t>Prenatal care</t>
  </si>
  <si>
    <t>Postpartum care</t>
  </si>
  <si>
    <t>Well-child preventive care visits</t>
  </si>
  <si>
    <t>Allergy injections</t>
  </si>
  <si>
    <t>Infertility services</t>
  </si>
  <si>
    <t>50% (IVF not covered)</t>
  </si>
  <si>
    <t>Not covered</t>
  </si>
  <si>
    <t>Physical, occupational, and speech therapy</t>
  </si>
  <si>
    <t>$40 (after deductible)</t>
  </si>
  <si>
    <t>Most laboratory tests</t>
  </si>
  <si>
    <t>$10 (after deductible)</t>
  </si>
  <si>
    <t>Most X-rays and diagnostic testing</t>
  </si>
  <si>
    <t>Most MRI/CT/PET scans</t>
  </si>
  <si>
    <t>$50 (after deductible)</t>
  </si>
  <si>
    <t>Outpatient surgery (per procedure)</t>
  </si>
  <si>
    <t>$250 (after deductible)</t>
  </si>
  <si>
    <t>30% (after deductible)</t>
  </si>
  <si>
    <t>$150 (after deductible)</t>
  </si>
  <si>
    <t>20% (after deductible)</t>
  </si>
  <si>
    <t>EMERGENCY SERVICES
Emergency Department visits</t>
  </si>
  <si>
    <t>$100 (after deductible)</t>
  </si>
  <si>
    <t>Ambulance</t>
  </si>
  <si>
    <t>$75 (after deductible)</t>
  </si>
  <si>
    <t>PRESCRIPTIONS
Generic drugs</t>
  </si>
  <si>
    <t>$5
(up to a 100-day supply; does not apply to out-of-pocket maximum)</t>
  </si>
  <si>
    <t>$10
(up to a 30-day supply; does not apply to out-of-pocket maximum)</t>
  </si>
  <si>
    <t>$10
(up to a 100-day supply; does not apply to out-of-pocket maximum)</t>
  </si>
  <si>
    <t>$10
(after deductible; up to a 30-day supply; applies to out-of-pocket maximum)</t>
  </si>
  <si>
    <t>Brand-name drugs</t>
  </si>
  <si>
    <t>$15
(up to a 100-day supply; does not apply to out-of-pocket maximum)</t>
  </si>
  <si>
    <t>$25
(up to a 30-day supply; does not apply to out-of-pocket maximum)</t>
  </si>
  <si>
    <t>$30
(up to a 30-day supply; does not apply to out-of-pocket maximum)</t>
  </si>
  <si>
    <t>$35
(after pharmacy deductible; up to a 100-day supply; does not apply to out-of-pocket maximum)</t>
  </si>
  <si>
    <t>$35
(up to a 30-day supply; does not apply to out-of-pocket maximum)</t>
  </si>
  <si>
    <t>$30
(after deductible; up to a 30-day supply; applies to out-of-pocket maximum)</t>
  </si>
  <si>
    <t>Specialty drugs</t>
  </si>
  <si>
    <t>For most nonmetal plans, outpatient specialty drugs are included in the brand-name drug category and are subject to a fixed copayment.</t>
  </si>
  <si>
    <t>For most nonmetal plans, outpatient specialty drugs are included in the brand-name drug category and are subject to a fi ed copayment.</t>
  </si>
  <si>
    <t>HOSPITAL CARE
Physicians’ services, room and board, tests, medications, supplies, therapies, birth services</t>
  </si>
  <si>
    <t>$200 per day
(up to overall out-of-pocket maximum)</t>
  </si>
  <si>
    <t>$300 per day
(up to overall out-of-pocket maximum)</t>
  </si>
  <si>
    <t>$400 per day
(up to overall out-of-pocket maximum)</t>
  </si>
  <si>
    <t>$500 per day
(up to overall out-of-pocket maximum)</t>
  </si>
  <si>
    <t>$500 per day
(after deductible; up to overall out-of-pocket maximum)</t>
  </si>
  <si>
    <t>30% per admission
(after deductible; up to overall out-of-pocket maximum)</t>
  </si>
  <si>
    <t>$300 per day
(after deductible; up to overall out-of-pocket maximum)</t>
  </si>
  <si>
    <t>$450 per day
(after deductible; up to overall out-of-pocket maximum)</t>
  </si>
  <si>
    <t>20% per admission
(after deductible; up to overall out-of-pocket maximum)</t>
  </si>
  <si>
    <t>Skilled nursing facility care
(up to 100 days per benefit period)</t>
  </si>
  <si>
    <t>$50 per day
(after deductible; up to overall out-of-pocket maximum)</t>
  </si>
  <si>
    <t>$0 per admission
(after deductible)</t>
  </si>
  <si>
    <t>MENTAL HEALTH SERVICES
In the medical office</t>
  </si>
  <si>
    <t>$5 individual
$2 group</t>
  </si>
  <si>
    <t>$15 individual
$7 group</t>
  </si>
  <si>
    <t>$20 individual
$10 group</t>
  </si>
  <si>
    <t>$30 individual
$15 group</t>
  </si>
  <si>
    <t>$50 individual
$25 group</t>
  </si>
  <si>
    <t>$40 individual
$20 group</t>
  </si>
  <si>
    <t>$0 individual
$0 group</t>
  </si>
  <si>
    <t>In the hospital</t>
  </si>
  <si>
    <t>CHEMICAL DEPENDENCY SERVICES
In the medical office</t>
  </si>
  <si>
    <t>$5 individual</t>
  </si>
  <si>
    <t>$15 individual</t>
  </si>
  <si>
    <t>$20 individual</t>
  </si>
  <si>
    <t>$30 individual</t>
  </si>
  <si>
    <t>$50 individual</t>
  </si>
  <si>
    <t>$40 individual</t>
  </si>
  <si>
    <t>$0 individual</t>
  </si>
  <si>
    <t>In the hospital (detoxification only)</t>
  </si>
  <si>
    <t>20%
(base coverage, plus supplemental coverage up to $2,000 per year)</t>
  </si>
  <si>
    <t>$150 allowance (every 24 months)</t>
  </si>
  <si>
    <t>Note</t>
  </si>
  <si>
    <t>All Benefit reports have:</t>
  </si>
  <si>
    <t>First Post Partum (Applies to Plan Oop)</t>
  </si>
  <si>
    <t>In comparisons, we don't bother to call out it only applies to first</t>
  </si>
  <si>
    <t>Key</t>
  </si>
  <si>
    <t>PLAN DEDUCTIBLE</t>
  </si>
  <si>
    <t>OUT-OF-POCKET MAXIMUM</t>
  </si>
  <si>
    <t>Group visits not listed for ACA</t>
  </si>
  <si>
    <t>Removed for GF</t>
  </si>
  <si>
    <t>Ind and Grp for GF reference</t>
  </si>
  <si>
    <t>MH group visits</t>
  </si>
  <si>
    <t>Ind Chem with label ref</t>
  </si>
  <si>
    <t>Grandfathered</t>
  </si>
  <si>
    <t>50%
(base only)</t>
  </si>
  <si>
    <t>30%
(base only)</t>
  </si>
  <si>
    <t>$0 (after deductible) (base only)</t>
  </si>
  <si>
    <t>20% (after deductible) (base only)</t>
  </si>
  <si>
    <t>Grandfathered (GF) Plan Names</t>
  </si>
  <si>
    <t>GF_Plan_Nm</t>
  </si>
  <si>
    <t>Note:</t>
  </si>
  <si>
    <t>Groups cannot add nor change grandfathered plans, so the Grandfathered feature only applies to existing groups per the grandfathered plans they have today</t>
  </si>
  <si>
    <t>Metal plans are automatically mapped at renewal to the correspond plan for the next year</t>
  </si>
  <si>
    <t>Grandfathered plans are automatically renewed and mapping is a merely a suggestion as a replacement option</t>
  </si>
  <si>
    <t>Groups may choose to make different plan selections from our available portfolio</t>
  </si>
  <si>
    <r>
      <t xml:space="preserve">The benefits included under </t>
    </r>
    <r>
      <rPr>
        <u/>
        <sz val="12"/>
        <color rgb="FF002060"/>
        <rFont val="Arial"/>
        <family val="2"/>
      </rPr>
      <t>Key</t>
    </r>
    <r>
      <rPr>
        <sz val="12"/>
        <color rgb="FF002060"/>
        <rFont val="Arial"/>
        <family val="2"/>
      </rPr>
      <t xml:space="preserve"> Differences are:</t>
    </r>
  </si>
  <si>
    <t>Gold 80
HRA HMO 2250/35
+ Child Dental</t>
  </si>
  <si>
    <t>$7,000/$14,000 (embedded)</t>
  </si>
  <si>
    <t>$75 (after plan deductible)</t>
  </si>
  <si>
    <t>1 pair of eyeglasses or contact lenses per year</t>
  </si>
  <si>
    <t>$0 (after plan deductible)</t>
  </si>
  <si>
    <t>$350 (after plan deductible)</t>
  </si>
  <si>
    <t>20% per prescription up to $250 maximum
(after $250 drug deductible) (up to a 30-day supply)</t>
  </si>
  <si>
    <t>$15 per visit (20 combined visits per year)</t>
  </si>
  <si>
    <t>$15 (up to a 30-day supply)</t>
  </si>
  <si>
    <t>$250 (after plan deductible)</t>
  </si>
  <si>
    <t>20% per prescription up to $250 maximum
(up to a 30-day supply)</t>
  </si>
  <si>
    <t>$600 per day up to 5 days per admission</t>
  </si>
  <si>
    <t>$300 per day up to 5 days per admission</t>
  </si>
  <si>
    <t>$600 per day up to 5 days per admission
(after plan deductible)</t>
  </si>
  <si>
    <t>$300 per day up to 5 days per admission
(after plan deductible)</t>
  </si>
  <si>
    <t>$600 per day up to 5 days per admission (after plan deductible)</t>
  </si>
  <si>
    <t>20% (supplemental and base)</t>
  </si>
  <si>
    <t>$2,250/$4,500 (embedded)</t>
  </si>
  <si>
    <t>$35 (after plan deductible)</t>
  </si>
  <si>
    <t>25% (after plan deductible)</t>
  </si>
  <si>
    <t>$35 per visit for physician-referred acupuncture;
chiropractic not covered</t>
  </si>
  <si>
    <t>$5 (up to a 30-day supply)</t>
  </si>
  <si>
    <t>10% per prescription up to $250 maximum
(up to a 30-day supply)</t>
  </si>
  <si>
    <t>$150 per day up to 5 days per admission</t>
  </si>
  <si>
    <t>$250 per day up to 5 days per admission</t>
  </si>
  <si>
    <t>$500 per admission</t>
  </si>
  <si>
    <t>$250 per admission</t>
  </si>
  <si>
    <t>10% (supplemental and base)</t>
  </si>
  <si>
    <t>$175 allowance</t>
  </si>
  <si>
    <t>Select the plan name for Plan 2 from the available list, which will be specific to the year</t>
  </si>
  <si>
    <t>Silver 70
HDHP HMO 2500/20%
+ Child Dental</t>
  </si>
  <si>
    <t>SERFF Jan19 for QA HMO and PPO 073018.xlsx</t>
  </si>
  <si>
    <t>\\csssasbip001.ssa.ca.kp.org\K210442$\My Docs\Files by Project\Renewal and Rates Project Management\2019 Jan Rates\SERFF Rates Jan19</t>
  </si>
  <si>
    <t>2019 Rate Source</t>
  </si>
  <si>
    <t>Cell &amp; Formula Year</t>
  </si>
  <si>
    <t>Chiropractic and acupuncture</t>
  </si>
  <si>
    <r>
      <rPr>
        <b/>
        <sz val="8"/>
        <rFont val="Calibri"/>
        <family val="2"/>
      </rPr>
      <t xml:space="preserve">OTHER
</t>
    </r>
    <r>
      <rPr>
        <sz val="8"/>
        <rFont val="Calibri"/>
        <family val="2"/>
      </rPr>
      <t>Televisits</t>
    </r>
  </si>
  <si>
    <t>$30 per visit</t>
  </si>
  <si>
    <r>
      <rPr>
        <b/>
        <sz val="8"/>
        <color rgb="FF231F20"/>
        <rFont val="Calibri"/>
        <family val="2"/>
      </rPr>
      <t xml:space="preserve">OTHER
</t>
    </r>
    <r>
      <rPr>
        <sz val="8"/>
        <color rgb="FF231F20"/>
        <rFont val="Calibri"/>
        <family val="2"/>
      </rPr>
      <t>Televisits</t>
    </r>
  </si>
  <si>
    <t>$20 per visit</t>
  </si>
  <si>
    <t>45% (after plan deductible)</t>
  </si>
  <si>
    <t>$75 (after $350 drug deductible)
(up to a 30-day supply)</t>
  </si>
  <si>
    <t>Bronze 60
HMO 6300/65
+ Child Dental</t>
  </si>
  <si>
    <t>Silver 70
HMO 1650/55
+ Child Dental Alt</t>
  </si>
  <si>
    <t>Platinum 90
HMO 0/10
+ Child Dental Alt</t>
  </si>
  <si>
    <t>$0/$2,800 HSA-Qualified Deductible HMO</t>
  </si>
  <si>
    <t>SERFF Jan20 for QA HMO and PPO 072619</t>
  </si>
  <si>
    <t>$2,800/$5,450 (embedded)</t>
  </si>
  <si>
    <t>$7,800/$15,600 (embedded)</t>
  </si>
  <si>
    <t>$20 (up to a 30-day supply)</t>
  </si>
  <si>
    <t>$250/$500</t>
  </si>
  <si>
    <t>$300 per day up to 5 days per admission (after plan deductible)</t>
  </si>
  <si>
    <t>$30 (after $100 drug deductible) (up to a 30-day supply)</t>
  </si>
  <si>
    <t>20% per prescription up to $250 maximum
(after $100 drug deductible) (up to a 30-day supply)</t>
  </si>
  <si>
    <t>Platinum 90
HMO 0/20
+ Child Dental</t>
  </si>
  <si>
    <t>Gold 80
HMO 0/30
+ Child Dental Alt</t>
  </si>
  <si>
    <t>Gold 80
HMO 250/35
+ Child Dental</t>
  </si>
  <si>
    <t>Gold 80
HMO 1000/40
+ Child Dental Alt</t>
  </si>
  <si>
    <t>Silver 70
HMO 2100/55
+ Child Dental Alt</t>
  </si>
  <si>
    <t>Silver 70
HMO 2250/55
+ Child Dental</t>
  </si>
  <si>
    <t>Silver 70
HMO 2600/55
+ Child Dental Alt</t>
  </si>
  <si>
    <t>Bronze 60
HMO 5400/60
+ Child Dental Alt</t>
  </si>
  <si>
    <t>Bronze 60
HDHP HMO 7000/0
+ Child Dental</t>
  </si>
  <si>
    <t>2021 Rate Source</t>
  </si>
  <si>
    <t>2020 Rate Source</t>
  </si>
  <si>
    <t>\\cs.msds.kp.org\SCAL\regs\Share29\Business Processes\Renewal and Rates Project Management\2020 Jan Rates\SERFF Rates Jan20</t>
  </si>
  <si>
    <t>\\cs.msds.kp.org\SCAL\regs\Share29\Business Processes\Renewal and Rates Project Management\2021 Jan Rates\SERFF Rates Jan21</t>
  </si>
  <si>
    <t>SERFF Jan21 for QA HMO and PPO 07.24.20.xlsx</t>
  </si>
  <si>
    <t>HSA-qualified
High Deductible Health Plan</t>
  </si>
  <si>
    <t>$8,200/$16,400 (embedded)</t>
  </si>
  <si>
    <t>$335 (after plan deductible)</t>
  </si>
  <si>
    <t>$40 (up to a 30-day supply)</t>
  </si>
  <si>
    <t>$35 per visit for physician-referred acupuncture; chiropractic not covered</t>
  </si>
  <si>
    <t>$20 per visit for physician-referred acupuncture;
chiropractic not covered</t>
  </si>
  <si>
    <t>$2,100 / $4,200 (embedded)</t>
  </si>
  <si>
    <t>$30 (after plan deductible)</t>
  </si>
  <si>
    <t>$2,600/$5,200 (embedded)</t>
  </si>
  <si>
    <t>$75 (after plan deductible) (up to a 30-day supply)</t>
  </si>
  <si>
    <t>45% per prescription up to $250 maximum
(after plan deductible) (up to a 30-day supply)</t>
  </si>
  <si>
    <t>$50 (after $250 drug deductible) (up to a 30-day supply)</t>
  </si>
  <si>
    <t>$5,400/$10,800 (embedded)</t>
  </si>
  <si>
    <t>50% (after plan deductible)</t>
  </si>
  <si>
    <t>50% per prescription up to $500 maximum (after plan deductible) (up to a 30-day supply)</t>
  </si>
  <si>
    <t>$5 per visit (after plan deductible)</t>
  </si>
  <si>
    <t>$5 per visit</t>
  </si>
  <si>
    <t>$0 per visit</t>
  </si>
  <si>
    <t>$0 per visit (after deductible)</t>
  </si>
  <si>
    <t>$5 per visit (after deductible)</t>
  </si>
  <si>
    <t>20% per prescription up to $250 maximum
(after $500 drug deductible) (up to a 30-day supply)</t>
  </si>
  <si>
    <t xml:space="preserve">$60 (after plan deductible)† </t>
  </si>
  <si>
    <t xml:space="preserve">$80 (after plan deductible)† </t>
  </si>
  <si>
    <t>Gold 80 
HDHP HMO 1600/15%
+ Child Dental Alt</t>
  </si>
  <si>
    <t>Self-only – $1,600
Individual – $2,800
Family – $3,200
(embedded)</t>
  </si>
  <si>
    <t>$3,250/$6,500 (embedded)</t>
  </si>
  <si>
    <t>15% (after plan deductible)</t>
  </si>
  <si>
    <t>15% per visit (after plan deductible)</t>
  </si>
  <si>
    <t>$15 (after plan deductible) (up to a 30-day supply)</t>
  </si>
  <si>
    <t>$45 (after plan deductible) (up to a 30-day supply)</t>
  </si>
  <si>
    <t>15% per prescription up to $250 maximum (after plan deductible) (up to a 30-day supply)</t>
  </si>
  <si>
    <t>15% per visit (after plan deductible) for physician-referred acupuncture; chiropractic not covered</t>
  </si>
  <si>
    <t>2022 Plan Names</t>
  </si>
  <si>
    <t>Plan_Nm_22</t>
  </si>
  <si>
    <t>C10 2022</t>
  </si>
  <si>
    <t>B10 2022</t>
  </si>
  <si>
    <t>=IF(B9=2021, Plan_Nm_21, IF(B9=2022, Plan_Nm_22, GF_Plan_Nm))</t>
  </si>
  <si>
    <t>=IF(C9=2022, Plan_Nm_22, IF(AND(C9 = "Map to 2022", OR(B9 = 2021, B9="Grandfathered")), Plan_Map, Plan_Nm_21))</t>
  </si>
  <si>
    <r>
      <rPr>
        <b/>
        <sz val="8"/>
        <color rgb="FF231F20"/>
        <rFont val="Calibri"/>
        <family val="2"/>
      </rPr>
      <t xml:space="preserve">EMERGENCY SERVICES
</t>
    </r>
    <r>
      <rPr>
        <sz val="8"/>
        <color rgb="FF231F20"/>
        <rFont val="Calibri"/>
        <family val="2"/>
      </rPr>
      <t>Emergency department visits</t>
    </r>
  </si>
  <si>
    <r>
      <rPr>
        <b/>
        <sz val="8"/>
        <color rgb="FF231F20"/>
        <rFont val="Calibri"/>
        <family val="2"/>
      </rPr>
      <t xml:space="preserve">MENTAL HEALTH SERVICES
</t>
    </r>
    <r>
      <rPr>
        <sz val="8"/>
        <color rgb="FF231F20"/>
        <rFont val="Calibri"/>
        <family val="2"/>
      </rPr>
      <t>(in the medical office)</t>
    </r>
  </si>
  <si>
    <t>(in the hospital)</t>
  </si>
  <si>
    <r>
      <rPr>
        <b/>
        <sz val="8"/>
        <color rgb="FF231F20"/>
        <rFont val="Calibri"/>
        <family val="2"/>
      </rPr>
      <t xml:space="preserve">SUBSTANCE USE DISORDER
</t>
    </r>
    <r>
      <rPr>
        <sz val="8"/>
        <color rgb="FF231F20"/>
        <rFont val="Calibri"/>
        <family val="2"/>
      </rPr>
      <t>(in the medical office)</t>
    </r>
  </si>
  <si>
    <t>Inpatient (in the hospital) - detoxification only</t>
  </si>
  <si>
    <r>
      <rPr>
        <b/>
        <sz val="8"/>
        <color rgb="FF231F20"/>
        <rFont val="Calibri"/>
        <family val="2"/>
      </rPr>
      <t xml:space="preserve">HOSPITAL INPATIENT CARE
</t>
    </r>
    <r>
      <rPr>
        <sz val="8"/>
        <color rgb="FF231F20"/>
        <rFont val="Calibri"/>
        <family val="2"/>
      </rPr>
      <t>Physicians’ services, room and board, tests, medications, supplies, therapies, birth services</t>
    </r>
  </si>
  <si>
    <t>• SELECTING COMPARISON PLAN</t>
  </si>
  <si>
    <t>• SELECTING PLAN 1 and Option for Default Mapping</t>
  </si>
  <si>
    <t>• SELECTING PLANS 2 TO 5 (as desired)</t>
  </si>
  <si>
    <t>• Specialty office visits</t>
  </si>
  <si>
    <t>• Outpatient surgery</t>
  </si>
  <si>
    <t>• Emergency Department visits</t>
  </si>
  <si>
    <t>• Generic drugs</t>
  </si>
  <si>
    <t>• Brand-name drugs</t>
  </si>
  <si>
    <t>• Specialty drugs</t>
  </si>
  <si>
    <t>• HOSPITAL CARE</t>
  </si>
  <si>
    <t>• Certain durable medical equipment (DME)</t>
  </si>
  <si>
    <t>• Primary care visits</t>
  </si>
  <si>
    <t xml:space="preserve">Example Image: </t>
  </si>
  <si>
    <t xml:space="preserve"> </t>
  </si>
  <si>
    <t>Column D</t>
  </si>
  <si>
    <t>Column G</t>
  </si>
  <si>
    <t>Column J</t>
  </si>
  <si>
    <t>Column M</t>
  </si>
  <si>
    <t>Column P</t>
  </si>
  <si>
    <t>Column S</t>
  </si>
  <si>
    <t>Column V</t>
  </si>
  <si>
    <t>Column Y</t>
  </si>
  <si>
    <t>Column AB</t>
  </si>
  <si>
    <t>Column AE</t>
  </si>
  <si>
    <t>Column AH</t>
  </si>
  <si>
    <t>Column AK</t>
  </si>
  <si>
    <t>Column AN</t>
  </si>
  <si>
    <t>Column AQ</t>
  </si>
  <si>
    <t>Column AT</t>
  </si>
  <si>
    <t>REC Check on Row Titles - with Column A as reference</t>
  </si>
  <si>
    <t>2023 Plan Names</t>
  </si>
  <si>
    <t>Plan_Nm_23</t>
  </si>
  <si>
    <t>Silver 70
HMO 1900/65
+ Child Dental Alt</t>
  </si>
  <si>
    <t>Silver 70
HMO 2300/65
+ Child Dental Alt</t>
  </si>
  <si>
    <t>Silver 70
HMO 2800/65
+ Child Dental</t>
  </si>
  <si>
    <t>Silver 70
HMO 2500/55
+ Child Dental Alt</t>
  </si>
  <si>
    <t>Silver 70
HDHP HMO 2700/25%
+ Child Dental</t>
  </si>
  <si>
    <t>Bronze 60
HDHP HMO 7000/0%
+ Child Dental</t>
  </si>
  <si>
    <t>2022 to 2023 Mapping</t>
  </si>
  <si>
    <t>$0/$3,000 HSA-Qualified Deductible HMO</t>
  </si>
  <si>
    <t xml:space="preserve">Bronze 60 HMO 6300/65
+ Child Dental </t>
  </si>
  <si>
    <t>2022-Bronze 60
HMO 6300/65
+ Child Dental</t>
  </si>
  <si>
    <t xml:space="preserve">Bronze 60 HDHP HMO 7000/0% + Child Dental </t>
  </si>
  <si>
    <t>2022-Bronze 60
HDHP HMO 7000/0%
+ Child Dental</t>
  </si>
  <si>
    <t xml:space="preserve">Silver 70 HMO 1900/65 + Child Dental Alt </t>
  </si>
  <si>
    <t>2022-Silver 70
HMO 1650/55
+ Child Dental Alt</t>
  </si>
  <si>
    <t xml:space="preserve">Silver 70 HDHP HMO 2700/25%
+ Child Dental </t>
  </si>
  <si>
    <t>2022-Silver 70
HDHP HMO 2500/20%
+ Child Dental</t>
  </si>
  <si>
    <t xml:space="preserve">Silver 70 HMO 2500/55 + Child Dental </t>
  </si>
  <si>
    <t>2022-Silver 70
HMO 2250/55
+ Child Dental</t>
  </si>
  <si>
    <t xml:space="preserve">Gold 80 HMO 250/35
 + Child Dental </t>
  </si>
  <si>
    <t>2022-Gold 80
HMO 250/35
+ Child Dental</t>
  </si>
  <si>
    <t xml:space="preserve">Gold 80 HDHP HMO 1600/15% + Child Dental Alt </t>
  </si>
  <si>
    <t>2022-Gold 80 
HDHP HMO 1600/15%
+ Child Dental Alt</t>
  </si>
  <si>
    <t xml:space="preserve">Gold 80 HRA HMO 2250/35
+ Child Dental </t>
  </si>
  <si>
    <t>2022-Gold 80
HRA HMO 2250/35
+ Child Dental</t>
  </si>
  <si>
    <t xml:space="preserve">Platinum 90 HMO 0/10 
+ Child Dental Alt </t>
  </si>
  <si>
    <t>2022-Platinum 90
HMO 0/10
+ Child Dental Alt</t>
  </si>
  <si>
    <t xml:space="preserve">Platinum 90 HMO 0/20
+ Child Dental </t>
  </si>
  <si>
    <t>2022-Platinum 90
HMO 0/20
+ Child Dental</t>
  </si>
  <si>
    <t xml:space="preserve">Silver 70 HMO 2300/65 + Child Dental Alt </t>
  </si>
  <si>
    <t>2022-Silver 70
HMO 2100/55
+ Child Dental Alt</t>
  </si>
  <si>
    <t xml:space="preserve">Gold 80 HMO 0/30 + Child Dental Alt </t>
  </si>
  <si>
    <t>2022-Gold 80
HMO 0/30
+ Child Dental Alt</t>
  </si>
  <si>
    <t xml:space="preserve">Gold 80 HMO 1000/40 + Child Dental Alt </t>
  </si>
  <si>
    <t>2022-Gold 80
HMO 1000/40
+ Child Dental Alt</t>
  </si>
  <si>
    <t xml:space="preserve">Silver 70 HMO 2800/65 + Child Dental Alt </t>
  </si>
  <si>
    <t>2022-Silver 70
HMO 2600/55
+ Child Dental Alt</t>
  </si>
  <si>
    <t xml:space="preserve">Bronze 60 HMO 5400/60 + Child Dental Alt </t>
  </si>
  <si>
    <t>2022-Bronze 60
HMO 5400/60
+ Child Dental Alt</t>
  </si>
  <si>
    <t>Grandfathered-$5 Copayment HMO</t>
  </si>
  <si>
    <t>Grandfathered-$15 Copayment HMO</t>
  </si>
  <si>
    <t>Grandfathered-$20 Copayment HMO</t>
  </si>
  <si>
    <t>Grandfathered-$30 Copayment HMO</t>
  </si>
  <si>
    <t>Grandfathered-$50 Copayment HMO</t>
  </si>
  <si>
    <t>Grandfathered-$30/$1,000 Deductible HMO</t>
  </si>
  <si>
    <t>Grandfathered-$30/$1,500 Deductible HMO</t>
  </si>
  <si>
    <t>Grandfathered-$40/$2,000 Deductible HMO</t>
  </si>
  <si>
    <t>Grandfathered-$0/$2,000 HSA-Qualified Deductible HMO</t>
  </si>
  <si>
    <t>Grandfathered-$0/$3,000 HSA-Qualified Deductible HMO</t>
  </si>
  <si>
    <t>Grandfathered-$30/$3,000 HSA-Qualified Deductible HMO</t>
  </si>
  <si>
    <t>Grandfathered-$30/$1,500 Deductible HMO with HRA</t>
  </si>
  <si>
    <t>Grandfathered-$30/$2,500 Deductible HMO with HRA</t>
  </si>
  <si>
    <t>September 2022</t>
  </si>
  <si>
    <t>Years 2022 and 2023</t>
  </si>
  <si>
    <t>B10 2023</t>
  </si>
  <si>
    <t>=IF(B9=2022, Plan_Nm_22, IF(B9=2023, Plan_Nm_23, GF_Plan_Nm))</t>
  </si>
  <si>
    <t>C10 2023</t>
  </si>
  <si>
    <t>=IF(C9=2023, Plan_Nm_23, IF(AND(C9 = "Map to 2023", OR(B9 = 2022, B9="Grandfathered")), Plan_Map, Plan_Nm_22))</t>
  </si>
  <si>
    <t>Deductible HMO Plan</t>
  </si>
  <si>
    <t>Copay HMO Plan</t>
  </si>
  <si>
    <t xml:space="preserve"> $5,400/$10,800 (embedded)</t>
  </si>
  <si>
    <t>$8,300/16,600 (embedded)</t>
  </si>
  <si>
    <t>$0</t>
  </si>
  <si>
    <t>$0 (ded applies after 1st 3 non-preventive visits)</t>
  </si>
  <si>
    <t>OTHER
Televisits</t>
  </si>
  <si>
    <t>2023-Gold 80
HRA HMO 2250/35
+ Child Dental</t>
  </si>
  <si>
    <t>2023-Bronze 60
HMO 5400/60
+ Child Dental Alt</t>
  </si>
  <si>
    <t>2023-Gold 80
HMO 1000/40
+ Child Dental Alt</t>
  </si>
  <si>
    <t>2023-Bronze 60
HMO 6300/65
+ Child Dental</t>
  </si>
  <si>
    <t>2023-Bronze 60
HDHP HMO 7000/0%
+ Child Dental</t>
  </si>
  <si>
    <t>2023-Gold 80
HMO 250/35
+ Child Dental</t>
  </si>
  <si>
    <t>2023-Gold 80 
HDHP HMO 1600/15%
+ Child Dental Alt</t>
  </si>
  <si>
    <t>2023-Platinum 90
HMO 0/10
+ Child Dental Alt</t>
  </si>
  <si>
    <t>2023-Platinum 90
HMO 0/20
+ Child Dental</t>
  </si>
  <si>
    <t>2023-Gold 80
HMO 0/30
+ Child Dental Alt</t>
  </si>
  <si>
    <t>2023-Silver 70
HMO 2300/65
+ Child Dental Alt</t>
  </si>
  <si>
    <t>2023-Silver 70
HMO 2500/55
+ Child Dental Alt</t>
  </si>
  <si>
    <t>2023-Silver 70
HMO 1900/65
+ Child Dental Alt</t>
  </si>
  <si>
    <t>2023-Silver 70
HDHP HMO 2700/25%
+ Child Dental</t>
  </si>
  <si>
    <t>2023-Silver 70
HMO 2800/65
+ Child Dental</t>
  </si>
  <si>
    <t>2022–2023</t>
  </si>
  <si>
    <t xml:space="preserve"> $6,300/$12,600 (embedded)</t>
  </si>
  <si>
    <t>$6,300/$12,600 (embedded)</t>
  </si>
  <si>
    <t>$1,900/$3,800 (embedded)</t>
  </si>
  <si>
    <t>$1,650/$3,300 (embedded)</t>
  </si>
  <si>
    <t>Self-only – $2,700
Individual – $3,000
Family – $5,400
(embedded)</t>
  </si>
  <si>
    <t>Self-only – $2,500
Individual – $2,800
Family – $5,000
(embedded)</t>
  </si>
  <si>
    <t>$250 / $500 (embedded)</t>
  </si>
  <si>
    <t>Self-only – $1,600
Individual – $3,000
Family – $3,200
(embedded)</t>
  </si>
  <si>
    <t>$2,250/$4500 (embedded)</t>
  </si>
  <si>
    <t>$2,300/$4,600 (embedded)</t>
  </si>
  <si>
    <t>$1,000 / $2,000 (embedded)</t>
  </si>
  <si>
    <t>$2,800/$5,600 (embedded)</t>
  </si>
  <si>
    <t>$8,600/$17,200 (embedded)</t>
  </si>
  <si>
    <t>$8,750/17,500 (embedded)</t>
  </si>
  <si>
    <t>$7,200/$14,400 (embedded)</t>
  </si>
  <si>
    <t>$6,850/$13,700 (embedded)</t>
  </si>
  <si>
    <t xml:space="preserve"> $7,800/$15,600 (embedded)</t>
  </si>
  <si>
    <t>$3,550/$7,100 (embedded)</t>
  </si>
  <si>
    <t>$8,500/$17,000 (embedded)</t>
  </si>
  <si>
    <t>$4,500 / $9,000 (embedded)</t>
  </si>
  <si>
    <t>$7,500/$15,000 (embedded)</t>
  </si>
  <si>
    <t>$65 (after plan deductible)†</t>
  </si>
  <si>
    <t>0% (after plan deductible)</t>
  </si>
  <si>
    <t>20% (after plan deductible)</t>
  </si>
  <si>
    <t>$95 (after plan deductible)†</t>
  </si>
  <si>
    <t>$0 per visit (after plan deductible)</t>
  </si>
  <si>
    <t>20% per visit (after plan deductible)</t>
  </si>
  <si>
    <t>40% (after plan deductible)</t>
  </si>
  <si>
    <t>$400 (after plan deductible)</t>
  </si>
  <si>
    <t>$300 (after plan deductible)</t>
  </si>
  <si>
    <t>35% (after plan deductible)</t>
  </si>
  <si>
    <t>30% (after plan deductible)</t>
  </si>
  <si>
    <t>$18 (after $500 drug deductible) (up to a 30-day supply)</t>
  </si>
  <si>
    <t>$0 per prescription 
(after plan deductible) (up to a 30-day supply)</t>
  </si>
  <si>
    <t>25% per prescription up to $250 maximum (after plan deductible) (up to a 30-day supply)</t>
  </si>
  <si>
    <t>20% per prescription up to $250 maximum (after plan deductible) (up to a 30-day supply)</t>
  </si>
  <si>
    <t>$19 (up to a 30-day supply)</t>
  </si>
  <si>
    <t>$17 (up to a 30-day supply)</t>
  </si>
  <si>
    <t>40% up to $500 maximum (after $500 drug deductible) (up to a 30-day supply)</t>
  </si>
  <si>
    <t>$100 (up to a 30-day supply)</t>
  </si>
  <si>
    <t>$85 (after $370 drug deductible)
(up to a 30-day supply)</t>
  </si>
  <si>
    <t>$80 (after $300 drug deductible)
(up to a 30-day supply)</t>
  </si>
  <si>
    <t>$100 (after $500 drug deductible)
(up to a 30-day supply)</t>
  </si>
  <si>
    <t>$50 (up to a 30-day supply)</t>
  </si>
  <si>
    <t>$100 (after plan deductible) (up to a 30-day supply)</t>
  </si>
  <si>
    <t>20% per prescription up to $250 maximum
(after plan deductible) (up to a 30-day supply)</t>
  </si>
  <si>
    <t>20% per prescription up to $250 maximum
(after $350 drug deductible) (up to a 30-day supply)</t>
  </si>
  <si>
    <t>30% per prescription up to $250 maximum
(after $370 drug deductible) (up to a 30-day supply)</t>
  </si>
  <si>
    <t>30% per prescription up to $250 maximum
(after $300 drug deductible) (up to a 30-day supply)</t>
  </si>
  <si>
    <t>$600 per day up to 5 days (after plan deductible)</t>
  </si>
  <si>
    <t>$250 per day up to 5 days</t>
  </si>
  <si>
    <t>$600 per day up to 5 days</t>
  </si>
  <si>
    <t>$300 per day up to 5 days (after plan deductible)</t>
  </si>
  <si>
    <t>$150 per day up to 5 days</t>
  </si>
  <si>
    <t>$300 per day up to 5 days</t>
  </si>
  <si>
    <t>$0 (after plan deductible)†</t>
  </si>
  <si>
    <t>$65 per visit (after plan deductible) for physician-referred acupuncture; chiropractic not covered</t>
  </si>
  <si>
    <t>$0 per visit (after plan deductible) for physician-referred acupuncture; chiropractic not covered</t>
  </si>
  <si>
    <t>20% per visit (after plan deductible) for physician-referred acupuncture; chiropractic not covered</t>
  </si>
  <si>
    <t>$55 per visit for physician-referred acupuncture; chiropractic not covered</t>
  </si>
  <si>
    <t>$45 per day</t>
  </si>
  <si>
    <t>2023–2022</t>
  </si>
  <si>
    <r>
      <rPr>
        <sz val="10"/>
        <color rgb="FF000000"/>
        <rFont val="Calibri"/>
        <family val="2"/>
        <scheme val="minor"/>
      </rPr>
      <t>**</t>
    </r>
    <r>
      <rPr>
        <sz val="8"/>
        <color rgb="FF000000"/>
        <rFont val="Calibri"/>
        <family val="2"/>
        <scheme val="minor"/>
      </rPr>
      <t>Rate compare percent is based on age 26 for rate area 4. Actual percentage differences may vary due to age curve and rounding.
    Rates are for January - December.</t>
    </r>
  </si>
  <si>
    <r>
      <rPr>
        <vertAlign val="superscript"/>
        <sz val="8"/>
        <color rgb="FF000000"/>
        <rFont val="Calibri"/>
        <family val="2"/>
        <scheme val="minor"/>
      </rPr>
      <t xml:space="preserve">     †</t>
    </r>
    <r>
      <rPr>
        <sz val="8"/>
        <color rgb="FF000000"/>
        <rFont val="Calibri"/>
        <family val="2"/>
        <scheme val="minor"/>
      </rPr>
      <t xml:space="preserve"> Deductible applies after first 3 non-preventive visits for Bronze 60 HMO 5400/60 Alt and Bronze 60 HMO 6300/65 plans.</t>
    </r>
  </si>
  <si>
    <t>If you want to compare a 2022 plan to the automatic renewal mapping plan for 2023, then select  "Map to 2023" for Plan 1 and the plan that appears in the list.</t>
  </si>
  <si>
    <t>Many metal plans have been updated with new deductibles which has caused their name to change.   As described above, if you select the 2022 plan as the comparison plan and then select the "Map to 2023" option in cell "C9" you will automatically be shown the correctly mapped plan name for 2023.</t>
  </si>
  <si>
    <t>Any time you change the year, or set to "Map to 2023", you have to select the plan again in step 2.</t>
  </si>
  <si>
    <t>Select the year (2022 or 2023) for Plan 1 from the available list</t>
  </si>
  <si>
    <t>Select the "Map to 2023" for Plan 1 from the available list</t>
  </si>
  <si>
    <t>(If "Map to 2023" is selected for Plan 1 and the Comparison Plan is 2021, then only the default mapping plan is available)</t>
  </si>
  <si>
    <t>There are are benefit changes from 2022 plans to 2023 plans for  metal plans.  One Grandfatherered plan has changes: the  $0/$2,800 HSA  is now the $0/$3,000 HSA plan.</t>
  </si>
  <si>
    <t>There are no new plans for 2023.</t>
  </si>
  <si>
    <t>Select the year (2022 or 2023) for Plan 2 from the available list</t>
  </si>
  <si>
    <t>2023 Rate Source - KP SB SERFF Rates Direct-Cal Choice HMO-PPO Jan 2023 09.02.2022 eBkr orig1</t>
  </si>
  <si>
    <t>25% per visit (after plan deductible)</t>
  </si>
  <si>
    <t>25% per visit (after plan deductible) for physician-referred acupuncture; chiropractic not covered</t>
  </si>
  <si>
    <t>40% (after plan deductible) (supplemental and base)††</t>
  </si>
  <si>
    <t>$0 (after plan deductible) (supplemental and base)††</t>
  </si>
  <si>
    <t>45% (supplemental and base)††</t>
  </si>
  <si>
    <t>40% (supplemental and base)††</t>
  </si>
  <si>
    <t>25% (after plan deductible) (supplemental and base)††</t>
  </si>
  <si>
    <t>20% (after plan deductible) (supplemental and base)††</t>
  </si>
  <si>
    <t>30% (supplemental and base)††</t>
  </si>
  <si>
    <t>20% (supplemental and base)††</t>
  </si>
  <si>
    <t>15% (after plan deductible) (supplemental and base)††</t>
  </si>
  <si>
    <t>50% (supplemental and base)††</t>
  </si>
  <si>
    <t>50% (after plan deductible) (supplemental and base)††</t>
  </si>
  <si>
    <t xml:space="preserve">   †† Supplemental DME is after plan deductible with a $2,000 annual maximum.</t>
  </si>
  <si>
    <t xml:space="preserve">• OPTIONAL:  Change show Benefit Differences Settings to see cells highlighted to compare differences. </t>
  </si>
  <si>
    <t>View Highlighted Cells Benefit Differences</t>
  </si>
  <si>
    <t>Kaiser Permanente Years 2022 and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</si>
</sst>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
    <numFmt numFmtId="165" formatCode="\$###0;\$###0"/>
    <numFmt numFmtId="166" formatCode="0.0%"/>
    <numFmt numFmtId="167" formatCode="&quot;$&quot;#,##0;&quot;$&quot;\-#,##0"/>
  </numFmts>
  <fonts count="55" x14ac:knownFonts="1">
    <font>
      <sz val="10"/>
      <color rgb="FF000000"/>
      <name val="Times New Roman"/>
      <charset val="204"/>
    </font>
    <font>
      <b/>
      <sz val="11"/>
      <color rgb="FF231F20"/>
      <name val="Calibri"/>
      <family val="2"/>
    </font>
    <font>
      <b/>
      <sz val="8"/>
      <name val="Calibri"/>
      <family val="2"/>
    </font>
    <font>
      <sz val="8"/>
      <name val="Calibri"/>
      <family val="2"/>
    </font>
    <font>
      <sz val="8"/>
      <color rgb="FF231F20"/>
      <name val="Calibri"/>
      <family val="2"/>
    </font>
    <font>
      <sz val="12"/>
      <color rgb="FF231F20"/>
      <name val="Gill Sans Ultra Bold Condensed"/>
      <family val="2"/>
    </font>
    <font>
      <b/>
      <sz val="8"/>
      <color rgb="FFFFFFFF"/>
      <name val="Calibri"/>
      <family val="2"/>
    </font>
    <font>
      <b/>
      <sz val="8"/>
      <color rgb="FF231F20"/>
      <name val="Calibri"/>
      <family val="2"/>
    </font>
    <font>
      <sz val="10"/>
      <color rgb="FF000000"/>
      <name val="Times New Roman"/>
      <family val="1"/>
    </font>
    <font>
      <b/>
      <sz val="8"/>
      <color theme="0"/>
      <name val="Arial"/>
      <family val="2"/>
    </font>
    <font>
      <sz val="10"/>
      <color rgb="FF0070C0"/>
      <name val="Times New Roman"/>
      <family val="1"/>
    </font>
    <font>
      <sz val="10"/>
      <color rgb="FF000000"/>
      <name val="Calibri"/>
      <family val="2"/>
      <scheme val="minor"/>
    </font>
    <font>
      <b/>
      <sz val="14"/>
      <color theme="1"/>
      <name val="Calibri"/>
      <family val="2"/>
      <scheme val="minor"/>
    </font>
    <font>
      <sz val="8"/>
      <color rgb="FF000000"/>
      <name val="Calibri"/>
      <family val="2"/>
    </font>
    <font>
      <sz val="10"/>
      <color rgb="FFFF0000"/>
      <name val="Times New Roman"/>
      <family val="1"/>
    </font>
    <font>
      <sz val="10"/>
      <color rgb="FF000000"/>
      <name val="Times New Roman"/>
      <family val="1"/>
    </font>
    <font>
      <u/>
      <sz val="10"/>
      <color rgb="FF000000"/>
      <name val="Times New Roman"/>
      <family val="1"/>
    </font>
    <font>
      <b/>
      <sz val="10"/>
      <color theme="1"/>
      <name val="Calibri"/>
      <family val="2"/>
      <scheme val="minor"/>
    </font>
    <font>
      <sz val="8"/>
      <color rgb="FF000000"/>
      <name val="Calibri"/>
      <family val="2"/>
      <scheme val="minor"/>
    </font>
    <font>
      <b/>
      <sz val="12"/>
      <color theme="1"/>
      <name val="Calibri"/>
      <family val="2"/>
      <scheme val="minor"/>
    </font>
    <font>
      <sz val="12"/>
      <color rgb="FF002060"/>
      <name val="Arial"/>
      <family val="2"/>
    </font>
    <font>
      <b/>
      <sz val="12"/>
      <color rgb="FF002060"/>
      <name val="Arial"/>
      <family val="2"/>
    </font>
    <font>
      <u/>
      <sz val="12"/>
      <color rgb="FF002060"/>
      <name val="Arial"/>
      <family val="2"/>
    </font>
    <font>
      <sz val="12"/>
      <color rgb="FFFF0000"/>
      <name val="Arial"/>
      <family val="2"/>
    </font>
    <font>
      <sz val="11"/>
      <color rgb="FF000000"/>
      <name val="Calibri"/>
      <family val="2"/>
      <scheme val="minor"/>
    </font>
    <font>
      <b/>
      <sz val="11"/>
      <color rgb="FF000000"/>
      <name val="Calibri"/>
      <family val="2"/>
      <scheme val="minor"/>
    </font>
    <font>
      <b/>
      <sz val="10"/>
      <color rgb="FF000000"/>
      <name val="Calibri"/>
      <family val="2"/>
      <scheme val="minor"/>
    </font>
    <font>
      <b/>
      <sz val="10"/>
      <color rgb="FF000000"/>
      <name val="Times New Roman"/>
      <family val="1"/>
    </font>
    <font>
      <b/>
      <sz val="8"/>
      <color theme="0"/>
      <name val="Calibri"/>
      <family val="2"/>
      <scheme val="minor"/>
    </font>
    <font>
      <b/>
      <sz val="12"/>
      <color theme="0"/>
      <name val="Calibri"/>
      <family val="2"/>
      <scheme val="minor"/>
    </font>
    <font>
      <b/>
      <sz val="14"/>
      <color rgb="FF231F20"/>
      <name val="Calibri"/>
      <family val="2"/>
      <scheme val="minor"/>
    </font>
    <font>
      <b/>
      <sz val="14"/>
      <color theme="0"/>
      <name val="Calibri"/>
      <family val="2"/>
      <scheme val="minor"/>
    </font>
    <font>
      <b/>
      <sz val="11"/>
      <color rgb="FF000000"/>
      <name val="Trebuchet MS"/>
      <family val="2"/>
    </font>
    <font>
      <sz val="10"/>
      <color rgb="FF002060"/>
      <name val="Arial"/>
      <family val="2"/>
    </font>
    <font>
      <b/>
      <u/>
      <sz val="12"/>
      <color rgb="FF002060"/>
      <name val="Arial"/>
      <family val="2"/>
    </font>
    <font>
      <b/>
      <sz val="14"/>
      <color rgb="FF002060"/>
      <name val="Arial"/>
      <family val="2"/>
    </font>
    <font>
      <i/>
      <sz val="10"/>
      <color rgb="FF002060"/>
      <name val="Arial"/>
      <family val="2"/>
    </font>
    <font>
      <sz val="9"/>
      <color theme="0"/>
      <name val="Calibri"/>
      <family val="2"/>
      <scheme val="minor"/>
    </font>
    <font>
      <b/>
      <sz val="14"/>
      <color rgb="FF000000"/>
      <name val="Calibri"/>
      <family val="2"/>
      <scheme val="minor"/>
    </font>
    <font>
      <u/>
      <sz val="10"/>
      <color theme="10"/>
      <name val="Times New Roman"/>
      <family val="1"/>
    </font>
    <font>
      <sz val="11"/>
      <color rgb="FF000000"/>
      <name val="Calibri"/>
      <family val="2"/>
    </font>
    <font>
      <sz val="8"/>
      <name val="Arial Narrow"/>
      <family val="2"/>
    </font>
    <font>
      <sz val="8"/>
      <color rgb="FF000000"/>
      <name val="Arial Narrow"/>
      <family val="2"/>
    </font>
    <font>
      <sz val="10"/>
      <color rgb="FFFF0000"/>
      <name val="Times New Roman"/>
      <family val="1"/>
    </font>
    <font>
      <sz val="9"/>
      <color rgb="FFFF0000"/>
      <name val="Calibri"/>
      <family val="2"/>
      <scheme val="minor"/>
    </font>
    <font>
      <b/>
      <sz val="8"/>
      <color rgb="FFFF0000"/>
      <name val="Calibri"/>
      <family val="2"/>
    </font>
    <font>
      <sz val="8"/>
      <color rgb="FFFF0000"/>
      <name val="Calibri"/>
      <family val="2"/>
    </font>
    <font>
      <sz val="8"/>
      <name val="Arial Narrow"/>
      <family val="2"/>
    </font>
    <font>
      <sz val="8"/>
      <color rgb="FF000000"/>
      <name val="Arial Narrow"/>
      <family val="2"/>
    </font>
    <font>
      <vertAlign val="superscript"/>
      <sz val="8"/>
      <color rgb="FF000000"/>
      <name val="Calibri"/>
      <family val="2"/>
      <scheme val="minor"/>
    </font>
    <font>
      <sz val="8"/>
      <color theme="1"/>
      <name val="Calibri"/>
      <family val="2"/>
    </font>
    <font>
      <sz val="12"/>
      <color rgb="FFC00000"/>
      <name val="Arial"/>
      <family val="2"/>
    </font>
    <font>
      <sz val="10"/>
      <name val="Times New Roman"/>
      <family val="1"/>
    </font>
    <font>
      <b/>
      <sz val="10"/>
      <color rgb="FFFF0000"/>
      <name val="Times New Roman"/>
      <family val="1"/>
    </font>
    <font>
      <b/>
      <u/>
      <sz val="11"/>
      <color theme="1"/>
      <name val="Calibri"/>
      <family val="2"/>
      <scheme val="minor"/>
    </font>
  </fonts>
  <fills count="20">
    <fill>
      <patternFill patternType="none"/>
    </fill>
    <fill>
      <patternFill patternType="gray125"/>
    </fill>
    <fill>
      <patternFill patternType="solid">
        <fgColor rgb="FF231F20"/>
      </patternFill>
    </fill>
    <fill>
      <patternFill patternType="solid">
        <fgColor rgb="FF939598"/>
      </patternFill>
    </fill>
    <fill>
      <patternFill patternType="solid">
        <fgColor theme="1"/>
        <bgColor indexed="64"/>
      </patternFill>
    </fill>
    <fill>
      <patternFill patternType="solid">
        <fgColor theme="0"/>
        <bgColor indexed="64"/>
      </patternFill>
    </fill>
    <fill>
      <patternFill patternType="solid">
        <fgColor rgb="FF000000"/>
      </patternFill>
    </fill>
    <fill>
      <patternFill patternType="solid">
        <fgColor rgb="FF969798"/>
      </patternFill>
    </fill>
    <fill>
      <patternFill patternType="solid">
        <fgColor rgb="FFE9EAEA"/>
      </patternFill>
    </fill>
    <fill>
      <patternFill patternType="solid">
        <fgColor rgb="FF818383"/>
      </patternFill>
    </fill>
    <fill>
      <patternFill patternType="solid">
        <fgColor theme="8" tint="0.79998168889431442"/>
        <bgColor indexed="64"/>
      </patternFill>
    </fill>
    <fill>
      <gradientFill degree="90">
        <stop position="0">
          <color theme="0"/>
        </stop>
        <stop position="1">
          <color theme="1"/>
        </stop>
      </gradientFill>
    </fill>
    <fill>
      <patternFill patternType="solid">
        <fgColor theme="0" tint="-0.14999847407452621"/>
        <bgColor auto="1"/>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bgColor auto="1"/>
      </patternFill>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style="thin">
        <color rgb="FF231F20"/>
      </left>
      <right style="thin">
        <color rgb="FF231F20"/>
      </right>
      <top style="thin">
        <color rgb="FF231F20"/>
      </top>
      <bottom style="thin">
        <color rgb="FF231F2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231F2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rgb="FF231F20"/>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231F20"/>
      </right>
      <top style="thin">
        <color rgb="FF231F20"/>
      </top>
      <bottom style="thin">
        <color rgb="FF231F20"/>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indexed="64"/>
      </left>
      <right style="thin">
        <color theme="0"/>
      </right>
      <top style="thin">
        <color indexed="64"/>
      </top>
      <bottom/>
      <diagonal/>
    </border>
    <border>
      <left/>
      <right style="thin">
        <color rgb="FFFFFFFF"/>
      </right>
      <top/>
      <bottom/>
      <diagonal/>
    </border>
    <border>
      <left/>
      <right/>
      <top style="thin">
        <color rgb="FF000000"/>
      </top>
      <bottom/>
      <diagonal/>
    </border>
    <border>
      <left style="thin">
        <color rgb="FF231F20"/>
      </left>
      <right/>
      <top/>
      <bottom style="thin">
        <color rgb="FF231F20"/>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auto="1"/>
      </left>
      <right/>
      <top style="thin">
        <color auto="1"/>
      </top>
      <bottom style="thin">
        <color auto="1"/>
      </bottom>
      <diagonal/>
    </border>
    <border>
      <left/>
      <right/>
      <top style="thin">
        <color rgb="FF231F20"/>
      </top>
      <bottom/>
      <diagonal/>
    </border>
    <border>
      <left/>
      <right style="thick">
        <color indexed="64"/>
      </right>
      <top/>
      <bottom/>
      <diagonal/>
    </border>
    <border>
      <left/>
      <right style="thin">
        <color theme="0"/>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rgb="FF231F20"/>
      </left>
      <right style="thick">
        <color indexed="64"/>
      </right>
      <top/>
      <bottom style="thin">
        <color indexed="64"/>
      </bottom>
      <diagonal/>
    </border>
    <border>
      <left style="thin">
        <color indexed="64"/>
      </left>
      <right style="thick">
        <color indexed="64"/>
      </right>
      <top/>
      <bottom style="thin">
        <color rgb="FF231F20"/>
      </bottom>
      <diagonal/>
    </border>
    <border>
      <left style="thin">
        <color rgb="FF231F20"/>
      </left>
      <right style="thick">
        <color indexed="64"/>
      </right>
      <top style="thin">
        <color rgb="FF231F20"/>
      </top>
      <bottom style="thin">
        <color rgb="FF231F20"/>
      </bottom>
      <diagonal/>
    </border>
    <border>
      <left/>
      <right style="thick">
        <color theme="0"/>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style="thin">
        <color rgb="FF231F20"/>
      </right>
      <top style="thin">
        <color rgb="FF231F20"/>
      </top>
      <bottom style="thin">
        <color rgb="FF231F20"/>
      </bottom>
      <diagonal/>
    </border>
  </borders>
  <cellStyleXfs count="4">
    <xf numFmtId="0" fontId="0" fillId="0" borderId="0"/>
    <xf numFmtId="9" fontId="15" fillId="0" borderId="0" applyFont="0" applyFill="0" applyBorder="0" applyAlignment="0" applyProtection="0"/>
    <xf numFmtId="0" fontId="39" fillId="0" borderId="0" applyNumberFormat="0" applyFill="0" applyBorder="0" applyAlignment="0" applyProtection="0"/>
    <xf numFmtId="0" fontId="40" fillId="0" borderId="0"/>
  </cellStyleXfs>
  <cellXfs count="196">
    <xf numFmtId="0" fontId="0" fillId="0" borderId="0" xfId="0" applyAlignment="1">
      <alignment horizontal="left" vertical="top"/>
    </xf>
    <xf numFmtId="0" fontId="8" fillId="0" borderId="0" xfId="0" applyFont="1" applyAlignment="1">
      <alignment horizontal="left" vertical="top"/>
    </xf>
    <xf numFmtId="0" fontId="10" fillId="0" borderId="2" xfId="0" applyFont="1" applyBorder="1" applyAlignment="1">
      <alignment horizontal="left" vertical="top"/>
    </xf>
    <xf numFmtId="0" fontId="0" fillId="0" borderId="4" xfId="0" applyBorder="1" applyAlignment="1">
      <alignment horizontal="left" vertical="top"/>
    </xf>
    <xf numFmtId="0" fontId="8" fillId="0" borderId="0" xfId="0" quotePrefix="1" applyFont="1" applyAlignment="1">
      <alignment horizontal="left" vertical="top"/>
    </xf>
    <xf numFmtId="0" fontId="10" fillId="0" borderId="6" xfId="0" applyFont="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6" borderId="0" xfId="0" applyFill="1" applyAlignment="1">
      <alignment horizontal="left" vertical="top" wrapText="1"/>
    </xf>
    <xf numFmtId="0" fontId="0" fillId="0" borderId="13" xfId="0" applyBorder="1" applyAlignment="1">
      <alignment horizontal="left" vertical="top" wrapText="1"/>
    </xf>
    <xf numFmtId="0" fontId="0" fillId="8" borderId="15" xfId="0" applyFill="1" applyBorder="1" applyAlignment="1">
      <alignment horizontal="left" vertical="top" wrapText="1"/>
    </xf>
    <xf numFmtId="165" fontId="13" fillId="8" borderId="17" xfId="0" applyNumberFormat="1" applyFont="1" applyFill="1" applyBorder="1" applyAlignment="1">
      <alignment horizontal="left" vertical="center" wrapText="1"/>
    </xf>
    <xf numFmtId="165" fontId="13" fillId="0" borderId="17" xfId="0" applyNumberFormat="1" applyFont="1" applyBorder="1" applyAlignment="1">
      <alignment horizontal="left" vertical="top" wrapText="1"/>
    </xf>
    <xf numFmtId="165" fontId="13" fillId="8" borderId="17" xfId="0" applyNumberFormat="1" applyFont="1" applyFill="1"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165" fontId="13" fillId="0" borderId="16" xfId="0" applyNumberFormat="1" applyFont="1" applyBorder="1" applyAlignment="1">
      <alignment horizontal="left" vertical="center" wrapText="1"/>
    </xf>
    <xf numFmtId="165" fontId="13" fillId="0" borderId="17" xfId="0" applyNumberFormat="1" applyFont="1" applyBorder="1" applyAlignment="1">
      <alignment horizontal="left" vertical="center" wrapText="1"/>
    </xf>
    <xf numFmtId="0" fontId="0" fillId="8" borderId="13" xfId="0" applyFill="1" applyBorder="1" applyAlignment="1">
      <alignment horizontal="left" vertical="top" wrapText="1"/>
    </xf>
    <xf numFmtId="165" fontId="13" fillId="0" borderId="14" xfId="0" applyNumberFormat="1" applyFont="1" applyBorder="1" applyAlignment="1">
      <alignment horizontal="left" vertical="center" wrapText="1"/>
    </xf>
    <xf numFmtId="0" fontId="14" fillId="0" borderId="0" xfId="0" applyFont="1" applyAlignment="1">
      <alignment horizontal="left" vertical="top"/>
    </xf>
    <xf numFmtId="0" fontId="8" fillId="10" borderId="0" xfId="0" quotePrefix="1" applyFont="1" applyFill="1" applyAlignment="1">
      <alignment horizontal="left" vertical="top"/>
    </xf>
    <xf numFmtId="0" fontId="0" fillId="10" borderId="0" xfId="0" applyFill="1" applyAlignment="1">
      <alignment horizontal="left" vertical="top"/>
    </xf>
    <xf numFmtId="0" fontId="8" fillId="10" borderId="0" xfId="0" applyFont="1" applyFill="1" applyAlignment="1">
      <alignment horizontal="left" vertical="top" wrapText="1"/>
    </xf>
    <xf numFmtId="0" fontId="16" fillId="0" borderId="7" xfId="0" applyFont="1" applyBorder="1" applyAlignment="1">
      <alignment horizontal="left" vertical="top"/>
    </xf>
    <xf numFmtId="0" fontId="16" fillId="0" borderId="0" xfId="0" applyFont="1" applyAlignment="1">
      <alignment horizontal="left" vertical="top"/>
    </xf>
    <xf numFmtId="0" fontId="16" fillId="0" borderId="18" xfId="0" applyFont="1" applyBorder="1" applyAlignment="1">
      <alignment horizontal="left" vertical="top"/>
    </xf>
    <xf numFmtId="0" fontId="0" fillId="0" borderId="19" xfId="0" applyBorder="1" applyAlignment="1">
      <alignment horizontal="left" vertical="top"/>
    </xf>
    <xf numFmtId="166" fontId="0" fillId="0" borderId="0" xfId="1" applyNumberFormat="1" applyFont="1" applyFill="1" applyBorder="1" applyAlignment="1">
      <alignment horizontal="left" vertical="top"/>
    </xf>
    <xf numFmtId="0" fontId="0" fillId="11" borderId="0" xfId="0" applyFill="1" applyAlignment="1" applyProtection="1">
      <alignment horizontal="left" vertical="top"/>
      <protection hidden="1"/>
    </xf>
    <xf numFmtId="0" fontId="0" fillId="0" borderId="0" xfId="0" applyAlignment="1" applyProtection="1">
      <alignment horizontal="left" vertical="top"/>
      <protection hidden="1"/>
    </xf>
    <xf numFmtId="0" fontId="12" fillId="11" borderId="0" xfId="0" applyFont="1" applyFill="1" applyAlignment="1" applyProtection="1">
      <alignment vertical="center"/>
      <protection hidden="1"/>
    </xf>
    <xf numFmtId="0" fontId="0" fillId="5" borderId="0" xfId="0" applyFill="1" applyAlignment="1" applyProtection="1">
      <alignment horizontal="left" vertical="top"/>
      <protection hidden="1"/>
    </xf>
    <xf numFmtId="0" fontId="8" fillId="5" borderId="0" xfId="0" applyFont="1" applyFill="1" applyAlignment="1" applyProtection="1">
      <alignment horizontal="left" vertical="top"/>
      <protection hidden="1"/>
    </xf>
    <xf numFmtId="0" fontId="0" fillId="0" borderId="0" xfId="0" applyAlignment="1" applyProtection="1">
      <alignment horizontal="center" vertical="top"/>
      <protection hidden="1"/>
    </xf>
    <xf numFmtId="9" fontId="17" fillId="0" borderId="20" xfId="1" applyFont="1" applyFill="1" applyBorder="1" applyAlignment="1" applyProtection="1">
      <alignment horizontal="center" vertical="center" wrapText="1"/>
      <protection hidden="1"/>
    </xf>
    <xf numFmtId="165" fontId="4" fillId="0" borderId="1" xfId="0" applyNumberFormat="1" applyFont="1" applyBorder="1" applyAlignment="1" applyProtection="1">
      <alignment horizontal="left" vertical="top" wrapText="1"/>
      <protection hidden="1"/>
    </xf>
    <xf numFmtId="0" fontId="18" fillId="5" borderId="0" xfId="0" applyFont="1" applyFill="1" applyAlignment="1" applyProtection="1">
      <alignment horizontal="left" vertical="top"/>
      <protection hidden="1"/>
    </xf>
    <xf numFmtId="0" fontId="19" fillId="12" borderId="21" xfId="0" applyFont="1" applyFill="1" applyBorder="1" applyAlignment="1" applyProtection="1">
      <alignment horizontal="center"/>
      <protection locked="0"/>
    </xf>
    <xf numFmtId="0" fontId="20" fillId="0" borderId="0" xfId="0" applyFont="1" applyAlignment="1">
      <alignment horizontal="left" vertical="top"/>
    </xf>
    <xf numFmtId="0" fontId="23" fillId="0" borderId="0" xfId="0" applyFont="1" applyAlignment="1">
      <alignment horizontal="left" vertical="top"/>
    </xf>
    <xf numFmtId="0" fontId="22" fillId="0" borderId="0" xfId="0" applyFont="1" applyAlignment="1">
      <alignment horizontal="left" vertical="top"/>
    </xf>
    <xf numFmtId="164" fontId="1" fillId="0" borderId="24" xfId="0" applyNumberFormat="1" applyFont="1" applyBorder="1" applyAlignment="1" applyProtection="1">
      <alignment horizontal="center" vertical="center" wrapText="1"/>
      <protection locked="0"/>
    </xf>
    <xf numFmtId="9" fontId="17" fillId="0" borderId="11" xfId="1" quotePrefix="1" applyFont="1" applyFill="1" applyBorder="1" applyAlignment="1" applyProtection="1">
      <alignment horizontal="center" vertical="center" wrapText="1"/>
      <protection hidden="1"/>
    </xf>
    <xf numFmtId="0" fontId="2" fillId="3" borderId="12" xfId="0" applyFont="1" applyFill="1" applyBorder="1" applyAlignment="1" applyProtection="1">
      <alignment horizontal="left" vertical="top" wrapText="1"/>
      <protection hidden="1"/>
    </xf>
    <xf numFmtId="165" fontId="7" fillId="0" borderId="5" xfId="0" applyNumberFormat="1" applyFont="1" applyBorder="1" applyAlignment="1" applyProtection="1">
      <alignment horizontal="left" vertical="center" wrapText="1"/>
      <protection hidden="1"/>
    </xf>
    <xf numFmtId="0" fontId="26" fillId="0" borderId="24" xfId="0" applyFont="1" applyBorder="1" applyAlignment="1" applyProtection="1">
      <alignment horizontal="center" vertical="top"/>
      <protection hidden="1"/>
    </xf>
    <xf numFmtId="0" fontId="26" fillId="0" borderId="5" xfId="0" applyFont="1" applyBorder="1" applyAlignment="1" applyProtection="1">
      <alignment horizontal="center" vertical="top"/>
      <protection hidden="1"/>
    </xf>
    <xf numFmtId="0" fontId="30" fillId="0" borderId="5" xfId="0" applyFont="1" applyBorder="1" applyAlignment="1" applyProtection="1">
      <alignment horizontal="left" vertical="top" wrapText="1" indent="1"/>
      <protection hidden="1"/>
    </xf>
    <xf numFmtId="165" fontId="4" fillId="0" borderId="22" xfId="0" applyNumberFormat="1" applyFont="1" applyBorder="1" applyAlignment="1" applyProtection="1">
      <alignment horizontal="left" vertical="top" wrapText="1"/>
      <protection hidden="1"/>
    </xf>
    <xf numFmtId="0" fontId="29" fillId="2" borderId="25" xfId="0" applyFont="1" applyFill="1" applyBorder="1" applyAlignment="1" applyProtection="1">
      <alignment horizontal="left" vertical="center" wrapText="1" indent="1"/>
      <protection hidden="1"/>
    </xf>
    <xf numFmtId="0" fontId="28" fillId="4" borderId="26"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8" fillId="0" borderId="0" xfId="0" applyFont="1" applyAlignment="1" applyProtection="1">
      <alignment horizontal="left" vertical="top"/>
      <protection hidden="1"/>
    </xf>
    <xf numFmtId="0" fontId="5" fillId="0" borderId="0" xfId="0" applyFont="1" applyAlignment="1">
      <alignment horizontal="left" vertical="top" wrapText="1"/>
    </xf>
    <xf numFmtId="0" fontId="2" fillId="7" borderId="0" xfId="0" applyFont="1" applyFill="1" applyAlignment="1">
      <alignment horizontal="left" vertical="top" wrapText="1"/>
    </xf>
    <xf numFmtId="0" fontId="3" fillId="8" borderId="14" xfId="0" applyFont="1" applyFill="1" applyBorder="1" applyAlignment="1">
      <alignment horizontal="left" vertical="center" wrapText="1"/>
    </xf>
    <xf numFmtId="0" fontId="3" fillId="8" borderId="17" xfId="0" applyFont="1" applyFill="1" applyBorder="1" applyAlignment="1">
      <alignment horizontal="left" vertical="center" wrapText="1"/>
    </xf>
    <xf numFmtId="0" fontId="3" fillId="0" borderId="17" xfId="0" applyFont="1" applyBorder="1" applyAlignment="1">
      <alignment horizontal="left" vertical="top" wrapText="1"/>
    </xf>
    <xf numFmtId="0" fontId="3" fillId="8" borderId="17" xfId="0" applyFont="1" applyFill="1" applyBorder="1" applyAlignment="1">
      <alignment horizontal="left" vertical="top" wrapText="1"/>
    </xf>
    <xf numFmtId="0" fontId="3" fillId="0" borderId="17" xfId="0" applyFont="1" applyBorder="1" applyAlignment="1">
      <alignment horizontal="left" vertical="center" wrapText="1"/>
    </xf>
    <xf numFmtId="0" fontId="3" fillId="0" borderId="15" xfId="0" applyFont="1" applyBorder="1" applyAlignment="1">
      <alignment horizontal="left" vertical="top" wrapText="1"/>
    </xf>
    <xf numFmtId="0" fontId="3" fillId="8" borderId="15" xfId="0" applyFont="1" applyFill="1" applyBorder="1" applyAlignment="1">
      <alignment horizontal="left" vertical="top" wrapText="1"/>
    </xf>
    <xf numFmtId="0" fontId="0" fillId="6" borderId="28" xfId="0" applyFill="1" applyBorder="1" applyAlignment="1">
      <alignment horizontal="left" vertical="top" wrapText="1"/>
    </xf>
    <xf numFmtId="0" fontId="3" fillId="0" borderId="14" xfId="0" applyFont="1" applyBorder="1" applyAlignment="1">
      <alignment horizontal="left" vertical="center" wrapText="1"/>
    </xf>
    <xf numFmtId="0" fontId="0" fillId="8" borderId="17" xfId="0" applyFill="1" applyBorder="1" applyAlignment="1">
      <alignment horizontal="left" vertical="top" wrapText="1"/>
    </xf>
    <xf numFmtId="0" fontId="2" fillId="9" borderId="0" xfId="0" applyFont="1" applyFill="1" applyAlignment="1">
      <alignment horizontal="left" vertical="top" wrapText="1"/>
    </xf>
    <xf numFmtId="0" fontId="2" fillId="9" borderId="0" xfId="0" applyFont="1" applyFill="1" applyAlignment="1">
      <alignment horizontal="center" vertical="top" wrapText="1"/>
    </xf>
    <xf numFmtId="0" fontId="0" fillId="6" borderId="29" xfId="0" applyFill="1" applyBorder="1" applyAlignment="1">
      <alignment horizontal="left" vertical="top" wrapText="1"/>
    </xf>
    <xf numFmtId="0" fontId="3" fillId="8" borderId="14" xfId="0" applyFont="1" applyFill="1" applyBorder="1" applyAlignment="1">
      <alignment horizontal="left" vertical="top" wrapText="1"/>
    </xf>
    <xf numFmtId="0" fontId="8" fillId="10" borderId="0" xfId="0" applyFont="1" applyFill="1" applyAlignment="1">
      <alignment horizontal="left" vertical="top"/>
    </xf>
    <xf numFmtId="0" fontId="8" fillId="0" borderId="0" xfId="0" quotePrefix="1" applyFont="1" applyAlignment="1" applyProtection="1">
      <alignment horizontal="left" vertical="top"/>
      <protection hidden="1"/>
    </xf>
    <xf numFmtId="0" fontId="6" fillId="7" borderId="0" xfId="0" applyFont="1" applyFill="1" applyAlignment="1">
      <alignment horizontal="center" vertical="top" wrapText="1"/>
    </xf>
    <xf numFmtId="0" fontId="6" fillId="9" borderId="0" xfId="0" applyFont="1" applyFill="1" applyAlignment="1">
      <alignment horizontal="center" vertical="top" wrapText="1"/>
    </xf>
    <xf numFmtId="0" fontId="20" fillId="0" borderId="0" xfId="0" quotePrefix="1" applyFont="1" applyAlignment="1">
      <alignment horizontal="center" vertical="top"/>
    </xf>
    <xf numFmtId="164" fontId="1" fillId="0" borderId="0" xfId="0" applyNumberFormat="1" applyFont="1" applyAlignment="1">
      <alignment horizontal="left" vertical="top" wrapText="1"/>
    </xf>
    <xf numFmtId="0" fontId="37" fillId="2" borderId="0" xfId="0" applyFont="1" applyFill="1" applyAlignment="1">
      <alignment horizontal="center" vertical="top"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3" fillId="0" borderId="31" xfId="0" applyFont="1" applyBorder="1" applyAlignment="1">
      <alignment horizontal="left" vertical="top" wrapText="1"/>
    </xf>
    <xf numFmtId="165" fontId="4" fillId="0" borderId="31" xfId="0" applyNumberFormat="1" applyFont="1" applyBorder="1" applyAlignment="1">
      <alignment horizontal="left" vertical="top" wrapText="1"/>
    </xf>
    <xf numFmtId="0" fontId="3" fillId="0" borderId="31" xfId="0" applyFont="1" applyBorder="1" applyAlignment="1">
      <alignment horizontal="left" vertical="center" wrapText="1"/>
    </xf>
    <xf numFmtId="0" fontId="3" fillId="0" borderId="1" xfId="0" applyFont="1" applyBorder="1" applyAlignment="1">
      <alignment horizontal="left" vertical="top" wrapText="1"/>
    </xf>
    <xf numFmtId="0" fontId="0" fillId="0" borderId="0" xfId="0" applyAlignment="1">
      <alignment vertical="top" wrapText="1"/>
    </xf>
    <xf numFmtId="0" fontId="8" fillId="0" borderId="0" xfId="0" applyFont="1" applyAlignment="1">
      <alignment horizontal="left" vertical="top" wrapText="1"/>
    </xf>
    <xf numFmtId="165" fontId="7" fillId="0" borderId="22" xfId="0" applyNumberFormat="1" applyFont="1" applyBorder="1" applyAlignment="1" applyProtection="1">
      <alignment horizontal="left" vertical="top" wrapText="1"/>
      <protection hidden="1"/>
    </xf>
    <xf numFmtId="0" fontId="27" fillId="0" borderId="0" xfId="0" applyFont="1" applyAlignment="1">
      <alignment horizontal="left" vertical="top"/>
    </xf>
    <xf numFmtId="6" fontId="3" fillId="0" borderId="31" xfId="0" applyNumberFormat="1" applyFont="1" applyBorder="1" applyAlignment="1">
      <alignment horizontal="left" vertical="center" wrapText="1"/>
    </xf>
    <xf numFmtId="0" fontId="33" fillId="0" borderId="0" xfId="0" applyFont="1" applyAlignment="1">
      <alignment vertical="top"/>
    </xf>
    <xf numFmtId="0" fontId="38" fillId="0" borderId="0" xfId="0" applyFont="1" applyAlignment="1" applyProtection="1">
      <alignment horizontal="left" vertical="center"/>
      <protection hidden="1"/>
    </xf>
    <xf numFmtId="17" fontId="11" fillId="0" borderId="0" xfId="0" quotePrefix="1" applyNumberFormat="1" applyFont="1" applyAlignment="1" applyProtection="1">
      <alignment horizontal="right" indent="1"/>
      <protection hidden="1"/>
    </xf>
    <xf numFmtId="17" fontId="0" fillId="0" borderId="0" xfId="0" applyNumberFormat="1" applyAlignment="1">
      <alignment horizontal="left" vertical="top"/>
    </xf>
    <xf numFmtId="0" fontId="8" fillId="10" borderId="3" xfId="0" applyFont="1" applyFill="1" applyBorder="1" applyAlignment="1">
      <alignment horizontal="left" vertical="top" wrapText="1"/>
    </xf>
    <xf numFmtId="0" fontId="8" fillId="10" borderId="4" xfId="0" applyFont="1" applyFill="1" applyBorder="1" applyAlignment="1">
      <alignment horizontal="left" vertical="top" wrapText="1"/>
    </xf>
    <xf numFmtId="0" fontId="0" fillId="10" borderId="3" xfId="0" applyFill="1" applyBorder="1" applyAlignment="1">
      <alignment horizontal="left" vertical="top"/>
    </xf>
    <xf numFmtId="0" fontId="0" fillId="10" borderId="4" xfId="0" applyFill="1" applyBorder="1" applyAlignment="1">
      <alignment horizontal="left" vertical="top"/>
    </xf>
    <xf numFmtId="0" fontId="0" fillId="10" borderId="6" xfId="0" applyFill="1" applyBorder="1" applyAlignment="1">
      <alignment horizontal="left" vertical="top"/>
    </xf>
    <xf numFmtId="0" fontId="0" fillId="10" borderId="7" xfId="0" applyFill="1" applyBorder="1" applyAlignment="1">
      <alignment horizontal="left" vertical="top"/>
    </xf>
    <xf numFmtId="0" fontId="18" fillId="5" borderId="0" xfId="0" applyFont="1" applyFill="1" applyAlignment="1" applyProtection="1">
      <alignment horizontal="left" vertical="top" indent="1"/>
      <protection hidden="1"/>
    </xf>
    <xf numFmtId="0" fontId="27" fillId="0" borderId="0" xfId="0" applyFont="1" applyAlignment="1" applyProtection="1">
      <alignment horizontal="center" vertical="top"/>
      <protection hidden="1"/>
    </xf>
    <xf numFmtId="0" fontId="39" fillId="0" borderId="0" xfId="2" applyFill="1" applyBorder="1" applyAlignment="1">
      <alignment horizontal="left" vertical="top"/>
    </xf>
    <xf numFmtId="0" fontId="8" fillId="15" borderId="0" xfId="0" applyFont="1" applyFill="1" applyAlignment="1">
      <alignment horizontal="left" vertical="top" wrapText="1"/>
    </xf>
    <xf numFmtId="165" fontId="4" fillId="0" borderId="32" xfId="0" applyNumberFormat="1" applyFont="1" applyBorder="1" applyAlignment="1" applyProtection="1">
      <alignment horizontal="left" vertical="top" wrapText="1"/>
      <protection hidden="1"/>
    </xf>
    <xf numFmtId="0" fontId="8" fillId="8" borderId="17" xfId="0" applyFont="1" applyFill="1" applyBorder="1" applyAlignment="1">
      <alignment horizontal="left" vertical="top" wrapText="1"/>
    </xf>
    <xf numFmtId="0" fontId="0" fillId="0" borderId="0" xfId="0" applyAlignment="1">
      <alignment horizontal="left" vertical="top" wrapText="1"/>
    </xf>
    <xf numFmtId="164" fontId="32" fillId="16" borderId="0" xfId="0" applyNumberFormat="1" applyFont="1" applyFill="1" applyAlignment="1">
      <alignment horizontal="center" vertical="top" wrapText="1"/>
    </xf>
    <xf numFmtId="164" fontId="32" fillId="16" borderId="0" xfId="0" applyNumberFormat="1" applyFont="1" applyFill="1" applyAlignment="1">
      <alignment horizontal="left" vertical="top" wrapText="1"/>
    </xf>
    <xf numFmtId="0" fontId="41" fillId="0" borderId="10" xfId="3" applyFont="1" applyBorder="1" applyAlignment="1">
      <alignment horizontal="left" vertical="top" wrapText="1"/>
    </xf>
    <xf numFmtId="167" fontId="42" fillId="0" borderId="33" xfId="3" applyNumberFormat="1" applyFont="1" applyBorder="1" applyAlignment="1">
      <alignment horizontal="left" wrapText="1"/>
    </xf>
    <xf numFmtId="167" fontId="42" fillId="0" borderId="33" xfId="3" applyNumberFormat="1" applyFont="1" applyBorder="1" applyAlignment="1">
      <alignment horizontal="left" vertical="center" wrapText="1"/>
    </xf>
    <xf numFmtId="0" fontId="42" fillId="0" borderId="33" xfId="3" applyFont="1" applyBorder="1" applyAlignment="1">
      <alignment horizontal="left" vertical="center" wrapText="1"/>
    </xf>
    <xf numFmtId="0" fontId="42" fillId="0" borderId="33" xfId="3" applyFont="1" applyBorder="1" applyAlignment="1">
      <alignment horizontal="left" vertical="top" wrapText="1"/>
    </xf>
    <xf numFmtId="0" fontId="0" fillId="0" borderId="0" xfId="0" quotePrefix="1" applyAlignment="1">
      <alignment horizontal="left" vertical="top"/>
    </xf>
    <xf numFmtId="0" fontId="8" fillId="15" borderId="8" xfId="0" applyFont="1" applyFill="1" applyBorder="1" applyAlignment="1">
      <alignment horizontal="left" vertical="top" wrapText="1"/>
    </xf>
    <xf numFmtId="0" fontId="8" fillId="15" borderId="10" xfId="0" applyFont="1" applyFill="1" applyBorder="1" applyAlignment="1">
      <alignment horizontal="left" vertical="top" wrapText="1"/>
    </xf>
    <xf numFmtId="0" fontId="43" fillId="0" borderId="0" xfId="0" applyFont="1" applyAlignment="1">
      <alignment horizontal="left" vertical="top"/>
    </xf>
    <xf numFmtId="0" fontId="44" fillId="2" borderId="0" xfId="0" applyFont="1" applyFill="1" applyAlignment="1">
      <alignment horizontal="center" vertical="top" wrapText="1"/>
    </xf>
    <xf numFmtId="0" fontId="45" fillId="7" borderId="0" xfId="0" applyFont="1" applyFill="1" applyAlignment="1">
      <alignment horizontal="center" vertical="top" wrapText="1"/>
    </xf>
    <xf numFmtId="0" fontId="46" fillId="0" borderId="30" xfId="0" applyFont="1" applyBorder="1" applyAlignment="1">
      <alignment horizontal="left" vertical="center" wrapText="1"/>
    </xf>
    <xf numFmtId="0" fontId="27" fillId="10" borderId="3" xfId="0" applyFont="1" applyFill="1" applyBorder="1" applyAlignment="1">
      <alignment horizontal="left" vertical="top" wrapText="1"/>
    </xf>
    <xf numFmtId="0" fontId="27" fillId="10" borderId="4" xfId="0" applyFont="1" applyFill="1" applyBorder="1" applyAlignment="1">
      <alignment horizontal="left" vertical="top" wrapText="1"/>
    </xf>
    <xf numFmtId="0" fontId="47" fillId="0" borderId="33" xfId="3" applyFont="1" applyBorder="1" applyAlignment="1">
      <alignment horizontal="left" wrapText="1"/>
    </xf>
    <xf numFmtId="0" fontId="47" fillId="0" borderId="33" xfId="3" applyFont="1" applyBorder="1" applyAlignment="1">
      <alignment horizontal="left" vertical="center" wrapText="1"/>
    </xf>
    <xf numFmtId="167" fontId="48" fillId="0" borderId="33" xfId="3" applyNumberFormat="1" applyFont="1" applyBorder="1" applyAlignment="1">
      <alignment horizontal="left" vertical="center" wrapText="1"/>
    </xf>
    <xf numFmtId="0" fontId="47" fillId="0" borderId="33" xfId="3" applyFont="1" applyBorder="1" applyAlignment="1">
      <alignment horizontal="left" vertical="top" wrapText="1"/>
    </xf>
    <xf numFmtId="9" fontId="48" fillId="0" borderId="33" xfId="3" applyNumberFormat="1" applyFont="1" applyBorder="1" applyAlignment="1">
      <alignment horizontal="left" vertical="center" wrapText="1"/>
    </xf>
    <xf numFmtId="0" fontId="27" fillId="10" borderId="0" xfId="0" applyFont="1" applyFill="1" applyAlignment="1">
      <alignment horizontal="left" vertical="top" wrapText="1"/>
    </xf>
    <xf numFmtId="6" fontId="3" fillId="8" borderId="17" xfId="0" applyNumberFormat="1" applyFont="1" applyFill="1" applyBorder="1" applyAlignment="1">
      <alignment horizontal="left" vertical="center" wrapText="1"/>
    </xf>
    <xf numFmtId="6" fontId="3" fillId="0" borderId="17" xfId="0" applyNumberFormat="1" applyFont="1" applyBorder="1" applyAlignment="1">
      <alignment horizontal="left" vertical="top" wrapText="1"/>
    </xf>
    <xf numFmtId="0" fontId="47" fillId="0" borderId="10" xfId="3" applyFont="1" applyBorder="1" applyAlignment="1">
      <alignment horizontal="left" vertical="top" wrapText="1"/>
    </xf>
    <xf numFmtId="0" fontId="3" fillId="5" borderId="17" xfId="0" applyFont="1" applyFill="1" applyBorder="1" applyAlignment="1">
      <alignment horizontal="left" vertical="top" wrapText="1"/>
    </xf>
    <xf numFmtId="0" fontId="50" fillId="0" borderId="17" xfId="0" applyFont="1" applyBorder="1" applyAlignment="1">
      <alignment horizontal="left" vertical="top" wrapText="1"/>
    </xf>
    <xf numFmtId="165" fontId="50" fillId="0" borderId="17" xfId="0" applyNumberFormat="1" applyFont="1" applyBorder="1" applyAlignment="1">
      <alignment horizontal="left" vertical="top" wrapText="1"/>
    </xf>
    <xf numFmtId="0" fontId="8" fillId="15" borderId="19" xfId="0" applyFont="1" applyFill="1" applyBorder="1" applyAlignment="1">
      <alignment horizontal="left" vertical="top" wrapText="1"/>
    </xf>
    <xf numFmtId="0" fontId="33" fillId="0" borderId="5" xfId="0" applyFont="1" applyBorder="1" applyAlignment="1">
      <alignment horizontal="left" vertical="top" wrapText="1"/>
    </xf>
    <xf numFmtId="0" fontId="35" fillId="0" borderId="23" xfId="0" applyFont="1" applyBorder="1" applyAlignment="1">
      <alignment horizontal="left" wrapText="1"/>
    </xf>
    <xf numFmtId="0" fontId="33" fillId="0" borderId="5" xfId="0" applyFont="1" applyBorder="1" applyAlignment="1">
      <alignment horizontal="left" wrapText="1"/>
    </xf>
    <xf numFmtId="0" fontId="33"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34" fillId="0" borderId="0" xfId="0" applyFont="1" applyAlignment="1">
      <alignment horizontal="left" wrapText="1"/>
    </xf>
    <xf numFmtId="0" fontId="20" fillId="0" borderId="5" xfId="0" applyFont="1" applyBorder="1" applyAlignment="1">
      <alignment horizontal="left" wrapText="1"/>
    </xf>
    <xf numFmtId="0" fontId="51" fillId="0" borderId="0" xfId="0" applyFont="1" applyAlignment="1">
      <alignment horizontal="left" wrapText="1"/>
    </xf>
    <xf numFmtId="0" fontId="0" fillId="0" borderId="0" xfId="0" applyAlignment="1">
      <alignment horizontal="left" wrapText="1"/>
    </xf>
    <xf numFmtId="0" fontId="21" fillId="0" borderId="0" xfId="0" quotePrefix="1" applyFont="1" applyAlignment="1">
      <alignment horizontal="left" wrapText="1"/>
    </xf>
    <xf numFmtId="0" fontId="33" fillId="0" borderId="0" xfId="0" applyFont="1" applyAlignment="1">
      <alignment horizontal="left"/>
    </xf>
    <xf numFmtId="0" fontId="2" fillId="3" borderId="3" xfId="0" applyFont="1" applyFill="1" applyBorder="1" applyAlignment="1" applyProtection="1">
      <alignment horizontal="center" vertical="center" wrapText="1"/>
      <protection hidden="1"/>
    </xf>
    <xf numFmtId="0" fontId="2" fillId="3" borderId="12"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52" fillId="0" borderId="0" xfId="0" applyFont="1" applyAlignment="1" applyProtection="1">
      <alignment horizontal="left" vertical="top"/>
      <protection hidden="1"/>
    </xf>
    <xf numFmtId="0" fontId="52" fillId="0" borderId="0" xfId="0" quotePrefix="1" applyFont="1" applyAlignment="1" applyProtection="1">
      <alignment horizontal="left" vertical="top"/>
      <protection hidden="1"/>
    </xf>
    <xf numFmtId="0" fontId="19" fillId="17" borderId="0" xfId="0" applyFont="1" applyFill="1" applyAlignment="1" applyProtection="1">
      <alignment horizontal="right"/>
      <protection hidden="1"/>
    </xf>
    <xf numFmtId="0" fontId="12" fillId="17" borderId="0" xfId="0" applyFont="1" applyFill="1" applyProtection="1">
      <protection hidden="1"/>
    </xf>
    <xf numFmtId="0" fontId="33" fillId="0" borderId="0" xfId="0" applyFont="1" applyAlignment="1">
      <alignment horizontal="left" vertical="top" wrapText="1"/>
    </xf>
    <xf numFmtId="0" fontId="18" fillId="5" borderId="0" xfId="0" applyFont="1" applyFill="1" applyAlignment="1" applyProtection="1">
      <alignment horizontal="left" vertical="top" wrapText="1" indent="1"/>
      <protection hidden="1"/>
    </xf>
    <xf numFmtId="0" fontId="18" fillId="5" borderId="34" xfId="0" applyFont="1" applyFill="1" applyBorder="1" applyAlignment="1" applyProtection="1">
      <alignment horizontal="left" vertical="center" wrapText="1"/>
      <protection hidden="1"/>
    </xf>
    <xf numFmtId="0" fontId="18" fillId="5" borderId="5" xfId="0" applyFont="1" applyFill="1" applyBorder="1" applyAlignment="1" applyProtection="1">
      <alignment horizontal="left" vertical="top"/>
      <protection hidden="1"/>
    </xf>
    <xf numFmtId="0" fontId="9" fillId="4" borderId="36" xfId="0" applyFont="1" applyFill="1" applyBorder="1" applyAlignment="1" applyProtection="1">
      <alignment horizontal="center" vertical="center" wrapText="1"/>
      <protection locked="0"/>
    </xf>
    <xf numFmtId="166" fontId="17" fillId="0" borderId="11" xfId="1" applyNumberFormat="1" applyFont="1" applyFill="1" applyBorder="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0" fontId="0" fillId="0" borderId="35" xfId="0" applyBorder="1" applyAlignment="1" applyProtection="1">
      <alignment horizontal="center" vertical="top"/>
      <protection hidden="1"/>
    </xf>
    <xf numFmtId="0" fontId="26" fillId="0" borderId="37" xfId="0" applyFont="1" applyBorder="1" applyAlignment="1" applyProtection="1">
      <alignment horizontal="center" vertical="top"/>
      <protection hidden="1"/>
    </xf>
    <xf numFmtId="164" fontId="1" fillId="0" borderId="37" xfId="0" applyNumberFormat="1" applyFont="1" applyBorder="1" applyAlignment="1" applyProtection="1">
      <alignment horizontal="center" vertical="center" wrapText="1"/>
      <protection locked="0"/>
    </xf>
    <xf numFmtId="0" fontId="28" fillId="4" borderId="38" xfId="0" applyFont="1" applyFill="1" applyBorder="1" applyAlignment="1" applyProtection="1">
      <alignment horizontal="center" vertical="center" wrapText="1"/>
      <protection locked="0"/>
    </xf>
    <xf numFmtId="166" fontId="17" fillId="0" borderId="39" xfId="1" applyNumberFormat="1" applyFont="1" applyFill="1" applyBorder="1" applyAlignment="1" applyProtection="1">
      <alignment horizontal="center" vertical="center" wrapText="1"/>
      <protection hidden="1"/>
    </xf>
    <xf numFmtId="0" fontId="2" fillId="3" borderId="40" xfId="0" applyFont="1" applyFill="1" applyBorder="1" applyAlignment="1" applyProtection="1">
      <alignment horizontal="center" vertical="center" wrapText="1"/>
      <protection hidden="1"/>
    </xf>
    <xf numFmtId="165" fontId="4" fillId="0" borderId="41" xfId="0" applyNumberFormat="1" applyFont="1" applyBorder="1" applyAlignment="1" applyProtection="1">
      <alignment horizontal="left" vertical="top" wrapText="1"/>
      <protection hidden="1"/>
    </xf>
    <xf numFmtId="0" fontId="12" fillId="11" borderId="35" xfId="0" applyFont="1" applyFill="1" applyBorder="1" applyAlignment="1" applyProtection="1">
      <alignment vertical="center"/>
      <protection hidden="1"/>
    </xf>
    <xf numFmtId="0" fontId="26" fillId="0" borderId="43" xfId="0" applyFont="1" applyBorder="1" applyAlignment="1" applyProtection="1">
      <alignment horizontal="center" vertical="top"/>
      <protection hidden="1"/>
    </xf>
    <xf numFmtId="9" fontId="17" fillId="0" borderId="44" xfId="1" applyFont="1" applyFill="1" applyBorder="1" applyAlignment="1" applyProtection="1">
      <alignment horizontal="center" vertical="center" wrapText="1"/>
      <protection hidden="1"/>
    </xf>
    <xf numFmtId="0" fontId="2" fillId="3" borderId="45" xfId="0" applyFont="1" applyFill="1" applyBorder="1" applyAlignment="1" applyProtection="1">
      <alignment horizontal="center" vertical="center" wrapText="1"/>
      <protection hidden="1"/>
    </xf>
    <xf numFmtId="165" fontId="4" fillId="0" borderId="46" xfId="0" applyNumberFormat="1" applyFont="1" applyBorder="1" applyAlignment="1" applyProtection="1">
      <alignment horizontal="left" vertical="top" wrapText="1"/>
      <protection hidden="1"/>
    </xf>
    <xf numFmtId="0" fontId="18" fillId="5" borderId="34" xfId="0" applyFont="1" applyFill="1" applyBorder="1" applyAlignment="1" applyProtection="1">
      <alignment horizontal="left" vertical="center"/>
      <protection hidden="1"/>
    </xf>
    <xf numFmtId="0" fontId="53" fillId="18" borderId="0" xfId="0" applyFont="1" applyFill="1" applyAlignment="1">
      <alignment horizontal="left" vertical="top"/>
    </xf>
    <xf numFmtId="0" fontId="8" fillId="18" borderId="0" xfId="0" applyFont="1" applyFill="1" applyAlignment="1">
      <alignment horizontal="left" vertical="top"/>
    </xf>
    <xf numFmtId="0" fontId="0" fillId="0" borderId="8" xfId="0" applyBorder="1" applyAlignment="1">
      <alignment horizontal="left" vertical="top" wrapText="1"/>
    </xf>
    <xf numFmtId="0" fontId="0" fillId="19" borderId="0" xfId="0" applyFill="1" applyAlignment="1" applyProtection="1">
      <alignment horizontal="left" vertical="top"/>
      <protection hidden="1"/>
    </xf>
    <xf numFmtId="0" fontId="0" fillId="19" borderId="21" xfId="0" applyFill="1" applyBorder="1" applyAlignment="1" applyProtection="1">
      <alignment horizontal="center" vertical="top"/>
      <protection hidden="1"/>
    </xf>
    <xf numFmtId="0" fontId="8" fillId="19" borderId="0" xfId="0" applyFont="1" applyFill="1" applyAlignment="1" applyProtection="1">
      <alignment horizontal="left" vertical="top"/>
      <protection hidden="1"/>
    </xf>
    <xf numFmtId="0" fontId="54" fillId="0" borderId="0" xfId="0" applyFont="1" applyAlignment="1">
      <alignment horizontal="left" vertical="top"/>
    </xf>
    <xf numFmtId="6" fontId="3" fillId="0" borderId="17" xfId="0" applyNumberFormat="1" applyFont="1" applyBorder="1" applyAlignment="1">
      <alignment horizontal="left" vertical="center" wrapText="1"/>
    </xf>
    <xf numFmtId="0" fontId="41" fillId="0" borderId="33" xfId="3" applyFont="1" applyBorder="1" applyAlignment="1">
      <alignment horizontal="left" vertical="center" wrapText="1"/>
    </xf>
    <xf numFmtId="0" fontId="18" fillId="5" borderId="0" xfId="0" applyFont="1" applyFill="1" applyAlignment="1" applyProtection="1">
      <alignment horizontal="left" vertical="center"/>
      <protection hidden="1"/>
    </xf>
    <xf numFmtId="0" fontId="18" fillId="5" borderId="0" xfId="0" applyFont="1" applyFill="1" applyAlignment="1" applyProtection="1">
      <alignment horizontal="left" vertical="center" wrapText="1"/>
      <protection hidden="1"/>
    </xf>
    <xf numFmtId="0" fontId="12" fillId="17" borderId="0" xfId="0" applyFont="1" applyFill="1" applyAlignment="1" applyProtection="1">
      <alignment horizontal="left"/>
      <protection hidden="1"/>
    </xf>
    <xf numFmtId="0" fontId="12" fillId="17" borderId="42" xfId="0" applyFont="1" applyFill="1" applyBorder="1" applyAlignment="1" applyProtection="1">
      <alignment horizontal="left"/>
      <protection hidden="1"/>
    </xf>
    <xf numFmtId="0" fontId="0" fillId="0" borderId="0" xfId="0" applyAlignment="1" applyProtection="1">
      <alignment horizontal="left" vertical="center" indent="2"/>
      <protection hidden="1"/>
    </xf>
    <xf numFmtId="0" fontId="0" fillId="0" borderId="0" xfId="0" applyAlignment="1">
      <alignment horizontal="left" vertical="center" indent="2"/>
    </xf>
    <xf numFmtId="0" fontId="24" fillId="13" borderId="0" xfId="0" applyFont="1" applyFill="1" applyAlignment="1" applyProtection="1">
      <alignment horizontal="left" vertical="center" indent="1"/>
      <protection hidden="1"/>
    </xf>
    <xf numFmtId="0" fontId="0" fillId="13" borderId="0" xfId="0" applyFill="1" applyAlignment="1" applyProtection="1">
      <alignment horizontal="left" vertical="top"/>
      <protection hidden="1"/>
    </xf>
    <xf numFmtId="0" fontId="0" fillId="13" borderId="35" xfId="0" applyFill="1" applyBorder="1" applyAlignment="1" applyProtection="1">
      <alignment horizontal="left" vertical="top"/>
      <protection hidden="1"/>
    </xf>
    <xf numFmtId="0" fontId="24" fillId="14" borderId="0" xfId="0" applyFont="1" applyFill="1" applyAlignment="1" applyProtection="1">
      <alignment horizontal="center" vertical="center"/>
      <protection hidden="1"/>
    </xf>
    <xf numFmtId="0" fontId="0" fillId="14" borderId="0" xfId="0" applyFill="1" applyAlignment="1" applyProtection="1">
      <alignment horizontal="center" vertical="top"/>
      <protection hidden="1"/>
    </xf>
  </cellXfs>
  <cellStyles count="4">
    <cellStyle name="Hyperlink" xfId="2" builtinId="8"/>
    <cellStyle name="Normal" xfId="0" builtinId="0"/>
    <cellStyle name="Normal 2" xfId="3" xr:uid="{00000000-0005-0000-0000-000002000000}"/>
    <cellStyle name="Percent" xfId="1" builtinId="5"/>
  </cellStyles>
  <dxfs count="27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59</xdr:row>
      <xdr:rowOff>182891</xdr:rowOff>
    </xdr:from>
    <xdr:to>
      <xdr:col>0</xdr:col>
      <xdr:colOff>5638799</xdr:colOff>
      <xdr:row>59</xdr:row>
      <xdr:rowOff>2624558</xdr:rowOff>
    </xdr:to>
    <xdr:pic>
      <xdr:nvPicPr>
        <xdr:cNvPr id="3" name="Picture 2" descr="Screenshot of the Side by Side Comparison for a 2022 Column and 2023 Column. All rows have no background color. ">
          <a:extLst>
            <a:ext uri="{FF2B5EF4-FFF2-40B4-BE49-F238E27FC236}">
              <a16:creationId xmlns:a16="http://schemas.microsoft.com/office/drawing/2014/main" id="{2810AC04-B8A4-459E-91F8-B5D06C954371}"/>
            </a:ext>
          </a:extLst>
        </xdr:cNvPr>
        <xdr:cNvPicPr>
          <a:picLocks noChangeAspect="1"/>
        </xdr:cNvPicPr>
      </xdr:nvPicPr>
      <xdr:blipFill>
        <a:blip xmlns:r="http://schemas.openxmlformats.org/officeDocument/2006/relationships" r:embed="rId1"/>
        <a:stretch>
          <a:fillRect/>
        </a:stretch>
      </xdr:blipFill>
      <xdr:spPr>
        <a:xfrm>
          <a:off x="57150" y="29205566"/>
          <a:ext cx="5581649" cy="2441667"/>
        </a:xfrm>
        <a:prstGeom prst="rect">
          <a:avLst/>
        </a:prstGeom>
      </xdr:spPr>
    </xdr:pic>
    <xdr:clientData/>
  </xdr:twoCellAnchor>
  <xdr:twoCellAnchor editAs="oneCell">
    <xdr:from>
      <xdr:col>0</xdr:col>
      <xdr:colOff>47625</xdr:colOff>
      <xdr:row>57</xdr:row>
      <xdr:rowOff>200025</xdr:rowOff>
    </xdr:from>
    <xdr:to>
      <xdr:col>0</xdr:col>
      <xdr:colOff>5674721</xdr:colOff>
      <xdr:row>57</xdr:row>
      <xdr:rowOff>2894691</xdr:rowOff>
    </xdr:to>
    <xdr:pic>
      <xdr:nvPicPr>
        <xdr:cNvPr id="7" name="Picture 6" descr="Screenshot of the Side by Side Comparison for a 2022 Column and 2023 Column. If the rows are different for the columns sometimes it is highlighted blue. If there is no difference it has no background color. ">
          <a:extLst>
            <a:ext uri="{FF2B5EF4-FFF2-40B4-BE49-F238E27FC236}">
              <a16:creationId xmlns:a16="http://schemas.microsoft.com/office/drawing/2014/main" id="{FEDF1F13-8EEF-48D6-8A7B-A14215C9CE9F}"/>
            </a:ext>
          </a:extLst>
        </xdr:cNvPr>
        <xdr:cNvPicPr>
          <a:picLocks noChangeAspect="1"/>
        </xdr:cNvPicPr>
      </xdr:nvPicPr>
      <xdr:blipFill>
        <a:blip xmlns:r="http://schemas.openxmlformats.org/officeDocument/2006/relationships" r:embed="rId2"/>
        <a:stretch>
          <a:fillRect/>
        </a:stretch>
      </xdr:blipFill>
      <xdr:spPr>
        <a:xfrm>
          <a:off x="47625" y="25974675"/>
          <a:ext cx="5627096" cy="2694666"/>
        </a:xfrm>
        <a:prstGeom prst="rect">
          <a:avLst/>
        </a:prstGeom>
      </xdr:spPr>
    </xdr:pic>
    <xdr:clientData/>
  </xdr:twoCellAnchor>
  <xdr:twoCellAnchor editAs="oneCell">
    <xdr:from>
      <xdr:col>0</xdr:col>
      <xdr:colOff>0</xdr:colOff>
      <xdr:row>55</xdr:row>
      <xdr:rowOff>104775</xdr:rowOff>
    </xdr:from>
    <xdr:to>
      <xdr:col>0</xdr:col>
      <xdr:colOff>5645385</xdr:colOff>
      <xdr:row>56</xdr:row>
      <xdr:rowOff>47625</xdr:rowOff>
    </xdr:to>
    <xdr:pic>
      <xdr:nvPicPr>
        <xdr:cNvPr id="8" name="Picture 7" descr="Screenshot of the Side by Side Comparison for a 2022 Column and 2023 Column. If the rows are different for the columns it is highlighted blue. If there is no difference it has no background color. ">
          <a:extLst>
            <a:ext uri="{FF2B5EF4-FFF2-40B4-BE49-F238E27FC236}">
              <a16:creationId xmlns:a16="http://schemas.microsoft.com/office/drawing/2014/main" id="{F01E8321-941E-41BB-8A4D-76333CE24E57}"/>
            </a:ext>
          </a:extLst>
        </xdr:cNvPr>
        <xdr:cNvPicPr>
          <a:picLocks noChangeAspect="1"/>
        </xdr:cNvPicPr>
      </xdr:nvPicPr>
      <xdr:blipFill>
        <a:blip xmlns:r="http://schemas.openxmlformats.org/officeDocument/2006/relationships" r:embed="rId3"/>
        <a:stretch>
          <a:fillRect/>
        </a:stretch>
      </xdr:blipFill>
      <xdr:spPr>
        <a:xfrm>
          <a:off x="0" y="23136225"/>
          <a:ext cx="5645385" cy="2495550"/>
        </a:xfrm>
        <a:prstGeom prst="rect">
          <a:avLst/>
        </a:prstGeom>
      </xdr:spPr>
    </xdr:pic>
    <xdr:clientData/>
  </xdr:twoCellAnchor>
  <xdr:twoCellAnchor editAs="oneCell">
    <xdr:from>
      <xdr:col>0</xdr:col>
      <xdr:colOff>314324</xdr:colOff>
      <xdr:row>47</xdr:row>
      <xdr:rowOff>142875</xdr:rowOff>
    </xdr:from>
    <xdr:to>
      <xdr:col>0</xdr:col>
      <xdr:colOff>3325391</xdr:colOff>
      <xdr:row>47</xdr:row>
      <xdr:rowOff>2070125</xdr:rowOff>
    </xdr:to>
    <xdr:pic>
      <xdr:nvPicPr>
        <xdr:cNvPr id="10" name="Picture 9" descr="Screenshot of Plan 2 2023 Column. The cell has a dropdown with multiple plans listed..">
          <a:extLst>
            <a:ext uri="{FF2B5EF4-FFF2-40B4-BE49-F238E27FC236}">
              <a16:creationId xmlns:a16="http://schemas.microsoft.com/office/drawing/2014/main" id="{A339ABDD-2590-4C36-AF42-3D608D502F96}"/>
            </a:ext>
          </a:extLst>
        </xdr:cNvPr>
        <xdr:cNvPicPr>
          <a:picLocks noChangeAspect="1"/>
        </xdr:cNvPicPr>
      </xdr:nvPicPr>
      <xdr:blipFill>
        <a:blip xmlns:r="http://schemas.openxmlformats.org/officeDocument/2006/relationships" r:embed="rId4"/>
        <a:stretch>
          <a:fillRect/>
        </a:stretch>
      </xdr:blipFill>
      <xdr:spPr>
        <a:xfrm>
          <a:off x="314324" y="18459450"/>
          <a:ext cx="3011067" cy="1927250"/>
        </a:xfrm>
        <a:prstGeom prst="rect">
          <a:avLst/>
        </a:prstGeom>
      </xdr:spPr>
    </xdr:pic>
    <xdr:clientData/>
  </xdr:twoCellAnchor>
  <xdr:twoCellAnchor editAs="oneCell">
    <xdr:from>
      <xdr:col>0</xdr:col>
      <xdr:colOff>247650</xdr:colOff>
      <xdr:row>44</xdr:row>
      <xdr:rowOff>171450</xdr:rowOff>
    </xdr:from>
    <xdr:to>
      <xdr:col>0</xdr:col>
      <xdr:colOff>3409950</xdr:colOff>
      <xdr:row>44</xdr:row>
      <xdr:rowOff>971550</xdr:rowOff>
    </xdr:to>
    <xdr:pic>
      <xdr:nvPicPr>
        <xdr:cNvPr id="12" name="Picture 11" descr="Screenshot of Plan 2 Column. The cell has a dropdown with 2022 and 2023.">
          <a:extLst>
            <a:ext uri="{FF2B5EF4-FFF2-40B4-BE49-F238E27FC236}">
              <a16:creationId xmlns:a16="http://schemas.microsoft.com/office/drawing/2014/main" id="{D3660154-53A2-4127-A600-E15829AFC905}"/>
            </a:ext>
          </a:extLst>
        </xdr:cNvPr>
        <xdr:cNvPicPr>
          <a:picLocks noChangeAspect="1"/>
        </xdr:cNvPicPr>
      </xdr:nvPicPr>
      <xdr:blipFill>
        <a:blip xmlns:r="http://schemas.openxmlformats.org/officeDocument/2006/relationships" r:embed="rId5"/>
        <a:stretch>
          <a:fillRect/>
        </a:stretch>
      </xdr:blipFill>
      <xdr:spPr>
        <a:xfrm>
          <a:off x="247650" y="17106900"/>
          <a:ext cx="3162300" cy="800100"/>
        </a:xfrm>
        <a:prstGeom prst="rect">
          <a:avLst/>
        </a:prstGeom>
      </xdr:spPr>
    </xdr:pic>
    <xdr:clientData/>
  </xdr:twoCellAnchor>
  <xdr:twoCellAnchor editAs="oneCell">
    <xdr:from>
      <xdr:col>0</xdr:col>
      <xdr:colOff>85725</xdr:colOff>
      <xdr:row>36</xdr:row>
      <xdr:rowOff>209550</xdr:rowOff>
    </xdr:from>
    <xdr:to>
      <xdr:col>0</xdr:col>
      <xdr:colOff>6029840</xdr:colOff>
      <xdr:row>36</xdr:row>
      <xdr:rowOff>1258153</xdr:rowOff>
    </xdr:to>
    <xdr:pic>
      <xdr:nvPicPr>
        <xdr:cNvPr id="15" name="Picture 14" descr="Screenshot of Plan 1 Map to 2023 Column. Step 2: Select Plan Row. The cell has a dropdown with several a plan listed.">
          <a:extLst>
            <a:ext uri="{FF2B5EF4-FFF2-40B4-BE49-F238E27FC236}">
              <a16:creationId xmlns:a16="http://schemas.microsoft.com/office/drawing/2014/main" id="{EFD93E13-4150-4790-850D-804E53C6D66E}"/>
            </a:ext>
          </a:extLst>
        </xdr:cNvPr>
        <xdr:cNvPicPr>
          <a:picLocks noChangeAspect="1"/>
        </xdr:cNvPicPr>
      </xdr:nvPicPr>
      <xdr:blipFill>
        <a:blip xmlns:r="http://schemas.openxmlformats.org/officeDocument/2006/relationships" r:embed="rId6"/>
        <a:stretch>
          <a:fillRect/>
        </a:stretch>
      </xdr:blipFill>
      <xdr:spPr>
        <a:xfrm>
          <a:off x="85725" y="14116050"/>
          <a:ext cx="5944115" cy="1048603"/>
        </a:xfrm>
        <a:prstGeom prst="rect">
          <a:avLst/>
        </a:prstGeom>
      </xdr:spPr>
    </xdr:pic>
    <xdr:clientData/>
  </xdr:twoCellAnchor>
  <xdr:twoCellAnchor editAs="oneCell">
    <xdr:from>
      <xdr:col>0</xdr:col>
      <xdr:colOff>47625</xdr:colOff>
      <xdr:row>32</xdr:row>
      <xdr:rowOff>238125</xdr:rowOff>
    </xdr:from>
    <xdr:to>
      <xdr:col>0</xdr:col>
      <xdr:colOff>5857617</xdr:colOff>
      <xdr:row>32</xdr:row>
      <xdr:rowOff>1781175</xdr:rowOff>
    </xdr:to>
    <xdr:pic>
      <xdr:nvPicPr>
        <xdr:cNvPr id="18" name="Picture 17" descr="Screenshot of Plan 1 2023 Column. Step 2: Select Plan Row. The cell has a dropdown with several plans listed.">
          <a:extLst>
            <a:ext uri="{FF2B5EF4-FFF2-40B4-BE49-F238E27FC236}">
              <a16:creationId xmlns:a16="http://schemas.microsoft.com/office/drawing/2014/main" id="{08798853-EE79-41A3-831E-56D079E5D1FA}"/>
            </a:ext>
          </a:extLst>
        </xdr:cNvPr>
        <xdr:cNvPicPr>
          <a:picLocks noChangeAspect="1"/>
        </xdr:cNvPicPr>
      </xdr:nvPicPr>
      <xdr:blipFill>
        <a:blip xmlns:r="http://schemas.openxmlformats.org/officeDocument/2006/relationships" r:embed="rId7"/>
        <a:stretch>
          <a:fillRect/>
        </a:stretch>
      </xdr:blipFill>
      <xdr:spPr>
        <a:xfrm>
          <a:off x="47625" y="11734800"/>
          <a:ext cx="5809992" cy="1543050"/>
        </a:xfrm>
        <a:prstGeom prst="rect">
          <a:avLst/>
        </a:prstGeom>
      </xdr:spPr>
    </xdr:pic>
    <xdr:clientData/>
  </xdr:twoCellAnchor>
  <xdr:twoCellAnchor editAs="oneCell">
    <xdr:from>
      <xdr:col>0</xdr:col>
      <xdr:colOff>28575</xdr:colOff>
      <xdr:row>29</xdr:row>
      <xdr:rowOff>171450</xdr:rowOff>
    </xdr:from>
    <xdr:to>
      <xdr:col>0</xdr:col>
      <xdr:colOff>6045849</xdr:colOff>
      <xdr:row>29</xdr:row>
      <xdr:rowOff>1061543</xdr:rowOff>
    </xdr:to>
    <xdr:pic>
      <xdr:nvPicPr>
        <xdr:cNvPr id="19" name="Picture 18" descr="Screenshot of Plan 1 Column. Step 1: Select Year Row. The cell has a dropdown with 2022, map to 2023, and  2023. In the dropdown Map to 2023 is selected.">
          <a:extLst>
            <a:ext uri="{FF2B5EF4-FFF2-40B4-BE49-F238E27FC236}">
              <a16:creationId xmlns:a16="http://schemas.microsoft.com/office/drawing/2014/main" id="{DFCC3006-570D-4DB3-B07E-030EFC5A259C}"/>
            </a:ext>
          </a:extLst>
        </xdr:cNvPr>
        <xdr:cNvPicPr>
          <a:picLocks noChangeAspect="1"/>
        </xdr:cNvPicPr>
      </xdr:nvPicPr>
      <xdr:blipFill>
        <a:blip xmlns:r="http://schemas.openxmlformats.org/officeDocument/2006/relationships" r:embed="rId8"/>
        <a:stretch>
          <a:fillRect/>
        </a:stretch>
      </xdr:blipFill>
      <xdr:spPr>
        <a:xfrm>
          <a:off x="28575" y="10172700"/>
          <a:ext cx="6017274" cy="890093"/>
        </a:xfrm>
        <a:prstGeom prst="rect">
          <a:avLst/>
        </a:prstGeom>
      </xdr:spPr>
    </xdr:pic>
    <xdr:clientData/>
  </xdr:twoCellAnchor>
  <xdr:twoCellAnchor editAs="oneCell">
    <xdr:from>
      <xdr:col>0</xdr:col>
      <xdr:colOff>38100</xdr:colOff>
      <xdr:row>26</xdr:row>
      <xdr:rowOff>161925</xdr:rowOff>
    </xdr:from>
    <xdr:to>
      <xdr:col>0</xdr:col>
      <xdr:colOff>5963926</xdr:colOff>
      <xdr:row>26</xdr:row>
      <xdr:rowOff>1106887</xdr:rowOff>
    </xdr:to>
    <xdr:pic>
      <xdr:nvPicPr>
        <xdr:cNvPr id="20" name="Picture 19" descr="Screenshot of Plan 1 Column. Step 1: Select Year Row. The cell has a dropdown with 2022, map to 2023, and  2023. In the dropdown 2023 is selected.">
          <a:extLst>
            <a:ext uri="{FF2B5EF4-FFF2-40B4-BE49-F238E27FC236}">
              <a16:creationId xmlns:a16="http://schemas.microsoft.com/office/drawing/2014/main" id="{FA8C967A-3F15-47CB-9C80-3F389FE50300}"/>
            </a:ext>
          </a:extLst>
        </xdr:cNvPr>
        <xdr:cNvPicPr>
          <a:picLocks noChangeAspect="1"/>
        </xdr:cNvPicPr>
      </xdr:nvPicPr>
      <xdr:blipFill>
        <a:blip xmlns:r="http://schemas.openxmlformats.org/officeDocument/2006/relationships" r:embed="rId9"/>
        <a:stretch>
          <a:fillRect/>
        </a:stretch>
      </xdr:blipFill>
      <xdr:spPr>
        <a:xfrm>
          <a:off x="38100" y="8658225"/>
          <a:ext cx="5925826" cy="944962"/>
        </a:xfrm>
        <a:prstGeom prst="rect">
          <a:avLst/>
        </a:prstGeom>
      </xdr:spPr>
    </xdr:pic>
    <xdr:clientData/>
  </xdr:twoCellAnchor>
  <xdr:twoCellAnchor editAs="oneCell">
    <xdr:from>
      <xdr:col>0</xdr:col>
      <xdr:colOff>28575</xdr:colOff>
      <xdr:row>21</xdr:row>
      <xdr:rowOff>152401</xdr:rowOff>
    </xdr:from>
    <xdr:to>
      <xdr:col>0</xdr:col>
      <xdr:colOff>3863291</xdr:colOff>
      <xdr:row>21</xdr:row>
      <xdr:rowOff>1859815</xdr:rowOff>
    </xdr:to>
    <xdr:pic>
      <xdr:nvPicPr>
        <xdr:cNvPr id="21" name="Picture 20" descr="Screenshot of Comparison Plan Column. Step 2: Select Plan Row. The cell has a dropdown with several plans listed.">
          <a:extLst>
            <a:ext uri="{FF2B5EF4-FFF2-40B4-BE49-F238E27FC236}">
              <a16:creationId xmlns:a16="http://schemas.microsoft.com/office/drawing/2014/main" id="{4A746180-FF35-45A0-B1C9-59D4481FE287}"/>
            </a:ext>
          </a:extLst>
        </xdr:cNvPr>
        <xdr:cNvPicPr>
          <a:picLocks noChangeAspect="1"/>
        </xdr:cNvPicPr>
      </xdr:nvPicPr>
      <xdr:blipFill>
        <a:blip xmlns:r="http://schemas.openxmlformats.org/officeDocument/2006/relationships" r:embed="rId10"/>
        <a:stretch>
          <a:fillRect/>
        </a:stretch>
      </xdr:blipFill>
      <xdr:spPr>
        <a:xfrm>
          <a:off x="28575" y="5991226"/>
          <a:ext cx="3834716" cy="1707414"/>
        </a:xfrm>
        <a:prstGeom prst="rect">
          <a:avLst/>
        </a:prstGeom>
      </xdr:spPr>
    </xdr:pic>
    <xdr:clientData/>
  </xdr:twoCellAnchor>
  <xdr:twoCellAnchor editAs="oneCell">
    <xdr:from>
      <xdr:col>0</xdr:col>
      <xdr:colOff>28575</xdr:colOff>
      <xdr:row>18</xdr:row>
      <xdr:rowOff>180975</xdr:rowOff>
    </xdr:from>
    <xdr:to>
      <xdr:col>0</xdr:col>
      <xdr:colOff>3912064</xdr:colOff>
      <xdr:row>18</xdr:row>
      <xdr:rowOff>967427</xdr:rowOff>
    </xdr:to>
    <xdr:pic>
      <xdr:nvPicPr>
        <xdr:cNvPr id="22" name="Picture 21" descr="Screenshot of Comparison Plan Column. Step 1: Select Year Row. The cell has a dropdown with 2022, 2023, and Grandfathered. ">
          <a:extLst>
            <a:ext uri="{FF2B5EF4-FFF2-40B4-BE49-F238E27FC236}">
              <a16:creationId xmlns:a16="http://schemas.microsoft.com/office/drawing/2014/main" id="{17AB3501-CA0E-40A2-91F6-67D6C82D58CD}"/>
            </a:ext>
          </a:extLst>
        </xdr:cNvPr>
        <xdr:cNvPicPr>
          <a:picLocks noChangeAspect="1"/>
        </xdr:cNvPicPr>
      </xdr:nvPicPr>
      <xdr:blipFill>
        <a:blip xmlns:r="http://schemas.openxmlformats.org/officeDocument/2006/relationships" r:embed="rId11"/>
        <a:stretch>
          <a:fillRect/>
        </a:stretch>
      </xdr:blipFill>
      <xdr:spPr>
        <a:xfrm>
          <a:off x="28575" y="4648200"/>
          <a:ext cx="3883489" cy="786452"/>
        </a:xfrm>
        <a:prstGeom prst="rect">
          <a:avLst/>
        </a:prstGeom>
      </xdr:spPr>
    </xdr:pic>
    <xdr:clientData/>
  </xdr:twoCellAnchor>
  <xdr:twoCellAnchor editAs="oneCell">
    <xdr:from>
      <xdr:col>0</xdr:col>
      <xdr:colOff>47625</xdr:colOff>
      <xdr:row>53</xdr:row>
      <xdr:rowOff>209550</xdr:rowOff>
    </xdr:from>
    <xdr:to>
      <xdr:col>0</xdr:col>
      <xdr:colOff>5239475</xdr:colOff>
      <xdr:row>53</xdr:row>
      <xdr:rowOff>1047867</xdr:rowOff>
    </xdr:to>
    <xdr:pic>
      <xdr:nvPicPr>
        <xdr:cNvPr id="2" name="Picture 1" descr="Screenshot of the Highlighted Cells Benefit Differences. The View Key Differenced dropdown has View ALL Differences, View KEY Differences, and Show NO differences. ">
          <a:extLst>
            <a:ext uri="{FF2B5EF4-FFF2-40B4-BE49-F238E27FC236}">
              <a16:creationId xmlns:a16="http://schemas.microsoft.com/office/drawing/2014/main" id="{E2BB5679-ACDD-A823-3185-AA2BDA31EA66}"/>
            </a:ext>
          </a:extLst>
        </xdr:cNvPr>
        <xdr:cNvPicPr>
          <a:picLocks noChangeAspect="1"/>
        </xdr:cNvPicPr>
      </xdr:nvPicPr>
      <xdr:blipFill>
        <a:blip xmlns:r="http://schemas.openxmlformats.org/officeDocument/2006/relationships" r:embed="rId12"/>
        <a:stretch>
          <a:fillRect/>
        </a:stretch>
      </xdr:blipFill>
      <xdr:spPr>
        <a:xfrm>
          <a:off x="47625" y="21936075"/>
          <a:ext cx="5191850" cy="838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156882</xdr:colOff>
      <xdr:row>0</xdr:row>
      <xdr:rowOff>100853</xdr:rowOff>
    </xdr:from>
    <xdr:to>
      <xdr:col>1</xdr:col>
      <xdr:colOff>2274110</xdr:colOff>
      <xdr:row>0</xdr:row>
      <xdr:rowOff>551329</xdr:rowOff>
    </xdr:to>
    <xdr:pic>
      <xdr:nvPicPr>
        <xdr:cNvPr id="2" name="Picture 1" descr="Kaiser Permanente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82" y="100853"/>
          <a:ext cx="4000500" cy="45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p-cloud.kp.org/sites/SGLineofBusinessAnalytics2/i890722/AppData/Local/Microsoft/Windows/INetCache/Content.Outlook/SERFF%20Rates%20Jan21" TargetMode="External"/><Relationship Id="rId2" Type="http://schemas.openxmlformats.org/officeDocument/2006/relationships/hyperlink" Target="https://sp-cloud.kp.org/sites/SGLineofBusinessAnalytics2/i890722/AppData/Local/Microsoft/Windows/INetCache/2019%20Jan%20Rates/SERFF%20Rates%20Jan19" TargetMode="External"/><Relationship Id="rId1" Type="http://schemas.openxmlformats.org/officeDocument/2006/relationships/hyperlink" Target="https://sp-cloud.kp.org/sites/SGLineofBusinessAnalytics2/i890722/AppData/Local/Microsoft/Windows/INetCache/2020%20Jan%20Rates/SERFF%20Rates%20Jan20"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72"/>
  <sheetViews>
    <sheetView workbookViewId="0">
      <selection activeCell="D16" sqref="D16"/>
    </sheetView>
  </sheetViews>
  <sheetFormatPr defaultRowHeight="12.75" x14ac:dyDescent="0.2"/>
  <cols>
    <col min="1" max="1" width="136.5" style="146" customWidth="1"/>
  </cols>
  <sheetData>
    <row r="1" spans="1:24" ht="18.75" thickBot="1" x14ac:dyDescent="0.3">
      <c r="A1" s="137" t="s">
        <v>79</v>
      </c>
    </row>
    <row r="2" spans="1:24" ht="21.75" customHeight="1" x14ac:dyDescent="0.2">
      <c r="A2" s="138" t="s">
        <v>116</v>
      </c>
    </row>
    <row r="3" spans="1:24" x14ac:dyDescent="0.2">
      <c r="A3" s="139" t="s">
        <v>364</v>
      </c>
    </row>
    <row r="4" spans="1:24" x14ac:dyDescent="0.2">
      <c r="A4" s="139" t="s">
        <v>365</v>
      </c>
    </row>
    <row r="5" spans="1:24" x14ac:dyDescent="0.2">
      <c r="A5" s="139" t="s">
        <v>366</v>
      </c>
    </row>
    <row r="6" spans="1:24" x14ac:dyDescent="0.2">
      <c r="A6" s="139" t="s">
        <v>564</v>
      </c>
    </row>
    <row r="7" spans="1:24" ht="15" customHeight="1" x14ac:dyDescent="0.2">
      <c r="A7" s="140" t="s">
        <v>85</v>
      </c>
    </row>
    <row r="8" spans="1:24" ht="30" x14ac:dyDescent="0.2">
      <c r="A8" s="141" t="s">
        <v>540</v>
      </c>
      <c r="G8" s="1"/>
    </row>
    <row r="9" spans="1:24" x14ac:dyDescent="0.2">
      <c r="A9" s="139" t="s">
        <v>117</v>
      </c>
    </row>
    <row r="10" spans="1:24" ht="35.25" customHeight="1" x14ac:dyDescent="0.25">
      <c r="A10" s="142" t="s">
        <v>546</v>
      </c>
      <c r="B10" s="43"/>
    </row>
    <row r="11" spans="1:24" ht="15.75" x14ac:dyDescent="0.25">
      <c r="A11" s="142" t="s">
        <v>547</v>
      </c>
      <c r="B11" s="43"/>
      <c r="X11" s="86"/>
    </row>
    <row r="12" spans="1:24" ht="15.75" x14ac:dyDescent="0.25">
      <c r="A12" s="143" t="s">
        <v>111</v>
      </c>
    </row>
    <row r="13" spans="1:24" ht="15" x14ac:dyDescent="0.2">
      <c r="A13" s="144" t="s">
        <v>74</v>
      </c>
    </row>
    <row r="14" spans="1:24" ht="15" x14ac:dyDescent="0.2">
      <c r="A14" s="141" t="s">
        <v>76</v>
      </c>
      <c r="B14" s="41"/>
      <c r="M14" s="42"/>
    </row>
    <row r="15" spans="1:24" ht="15" x14ac:dyDescent="0.2">
      <c r="A15" s="145" t="s">
        <v>83</v>
      </c>
      <c r="B15" s="41"/>
      <c r="M15" s="42"/>
    </row>
    <row r="16" spans="1:24" ht="15.75" x14ac:dyDescent="0.25">
      <c r="A16" s="142" t="s">
        <v>246</v>
      </c>
      <c r="M16" s="42"/>
    </row>
    <row r="17" spans="1:13" ht="30" x14ac:dyDescent="0.2">
      <c r="A17" s="141" t="s">
        <v>247</v>
      </c>
      <c r="B17" s="41"/>
      <c r="M17" s="42"/>
    </row>
    <row r="18" spans="1:13" ht="45" x14ac:dyDescent="0.2">
      <c r="A18" s="141" t="s">
        <v>541</v>
      </c>
      <c r="B18" s="41"/>
      <c r="M18" s="42"/>
    </row>
    <row r="19" spans="1:13" ht="78" customHeight="1" x14ac:dyDescent="0.2">
      <c r="A19" s="136" t="s">
        <v>376</v>
      </c>
      <c r="B19" s="1"/>
    </row>
    <row r="20" spans="1:13" ht="15" x14ac:dyDescent="0.2">
      <c r="A20" s="144" t="s">
        <v>75</v>
      </c>
    </row>
    <row r="21" spans="1:13" ht="15" x14ac:dyDescent="0.2">
      <c r="A21" s="141" t="s">
        <v>77</v>
      </c>
    </row>
    <row r="22" spans="1:13" ht="148.5" customHeight="1" x14ac:dyDescent="0.2">
      <c r="A22" s="136" t="s">
        <v>376</v>
      </c>
      <c r="B22" s="1"/>
    </row>
    <row r="23" spans="1:13" ht="15.75" x14ac:dyDescent="0.25">
      <c r="A23" s="143" t="s">
        <v>114</v>
      </c>
    </row>
    <row r="24" spans="1:13" ht="15" x14ac:dyDescent="0.2">
      <c r="A24" s="145" t="s">
        <v>542</v>
      </c>
    </row>
    <row r="25" spans="1:13" ht="15" x14ac:dyDescent="0.2">
      <c r="A25" s="144" t="s">
        <v>74</v>
      </c>
    </row>
    <row r="26" spans="1:13" ht="15" x14ac:dyDescent="0.2">
      <c r="A26" s="141" t="s">
        <v>543</v>
      </c>
      <c r="B26" s="41"/>
      <c r="M26" s="76"/>
    </row>
    <row r="27" spans="1:13" ht="87.75" customHeight="1" x14ac:dyDescent="0.2">
      <c r="A27" s="136" t="s">
        <v>376</v>
      </c>
      <c r="B27" s="1"/>
    </row>
    <row r="28" spans="1:13" ht="15.75" x14ac:dyDescent="0.25">
      <c r="A28" s="147" t="s">
        <v>112</v>
      </c>
    </row>
    <row r="29" spans="1:13" ht="15" x14ac:dyDescent="0.2">
      <c r="A29" s="141" t="s">
        <v>544</v>
      </c>
    </row>
    <row r="30" spans="1:13" ht="87.75" customHeight="1" x14ac:dyDescent="0.2">
      <c r="A30" s="136" t="s">
        <v>376</v>
      </c>
      <c r="B30" s="1"/>
    </row>
    <row r="31" spans="1:13" ht="15" x14ac:dyDescent="0.2">
      <c r="A31" s="144" t="s">
        <v>75</v>
      </c>
    </row>
    <row r="32" spans="1:13" ht="15" x14ac:dyDescent="0.2">
      <c r="A32" s="141" t="s">
        <v>78</v>
      </c>
      <c r="B32" s="41"/>
      <c r="M32" s="76"/>
    </row>
    <row r="33" spans="1:11" ht="146.25" customHeight="1" x14ac:dyDescent="0.2">
      <c r="A33" s="136" t="s">
        <v>376</v>
      </c>
      <c r="B33" s="1"/>
    </row>
    <row r="34" spans="1:11" ht="15.75" x14ac:dyDescent="0.25">
      <c r="A34" s="147" t="s">
        <v>112</v>
      </c>
    </row>
    <row r="35" spans="1:11" ht="15" x14ac:dyDescent="0.2">
      <c r="A35" s="141" t="s">
        <v>113</v>
      </c>
    </row>
    <row r="36" spans="1:11" x14ac:dyDescent="0.2">
      <c r="A36" s="156" t="s">
        <v>545</v>
      </c>
      <c r="B36" s="156"/>
      <c r="C36" s="156"/>
      <c r="D36" s="156"/>
      <c r="E36" s="156"/>
      <c r="F36" s="156"/>
      <c r="G36" s="156"/>
      <c r="H36" s="156"/>
      <c r="I36" s="156"/>
      <c r="J36" s="156"/>
      <c r="K36" s="156"/>
    </row>
    <row r="37" spans="1:11" ht="109.5" customHeight="1" x14ac:dyDescent="0.2">
      <c r="A37" s="136" t="s">
        <v>376</v>
      </c>
      <c r="B37" s="1"/>
    </row>
    <row r="38" spans="1:11" ht="24" customHeight="1" x14ac:dyDescent="0.2">
      <c r="A38" s="139" t="s">
        <v>248</v>
      </c>
    </row>
    <row r="39" spans="1:11" ht="26.25" customHeight="1" x14ac:dyDescent="0.2">
      <c r="A39" s="139" t="s">
        <v>249</v>
      </c>
    </row>
    <row r="40" spans="1:11" ht="30" customHeight="1" x14ac:dyDescent="0.2">
      <c r="A40" s="139" t="s">
        <v>250</v>
      </c>
    </row>
    <row r="41" spans="1:11" ht="15.75" x14ac:dyDescent="0.25">
      <c r="A41" s="143" t="s">
        <v>115</v>
      </c>
    </row>
    <row r="42" spans="1:11" ht="15" x14ac:dyDescent="0.2">
      <c r="A42" s="144" t="s">
        <v>74</v>
      </c>
    </row>
    <row r="43" spans="1:11" ht="15" x14ac:dyDescent="0.2">
      <c r="A43" s="141" t="s">
        <v>548</v>
      </c>
    </row>
    <row r="44" spans="1:11" ht="15" x14ac:dyDescent="0.2">
      <c r="A44" s="145" t="s">
        <v>83</v>
      </c>
    </row>
    <row r="45" spans="1:11" ht="78.75" customHeight="1" x14ac:dyDescent="0.2">
      <c r="A45" s="136" t="s">
        <v>376</v>
      </c>
      <c r="B45" s="1"/>
    </row>
    <row r="46" spans="1:11" ht="15" x14ac:dyDescent="0.2">
      <c r="A46" s="144" t="s">
        <v>75</v>
      </c>
    </row>
    <row r="47" spans="1:11" ht="15" x14ac:dyDescent="0.2">
      <c r="A47" s="141" t="s">
        <v>281</v>
      </c>
    </row>
    <row r="48" spans="1:11" ht="168.75" customHeight="1" x14ac:dyDescent="0.2">
      <c r="A48" s="136" t="s">
        <v>376</v>
      </c>
      <c r="B48" s="1"/>
    </row>
    <row r="49" spans="1:2" ht="27.75" customHeight="1" x14ac:dyDescent="0.25">
      <c r="A49" s="143" t="s">
        <v>80</v>
      </c>
    </row>
    <row r="50" spans="1:2" ht="15" x14ac:dyDescent="0.2">
      <c r="A50" s="141" t="s">
        <v>81</v>
      </c>
    </row>
    <row r="51" spans="1:2" ht="27" customHeight="1" x14ac:dyDescent="0.2">
      <c r="A51" s="141" t="s">
        <v>82</v>
      </c>
    </row>
    <row r="52" spans="1:2" ht="15" x14ac:dyDescent="0.2">
      <c r="A52" s="144" t="s">
        <v>74</v>
      </c>
    </row>
    <row r="53" spans="1:2" ht="15" x14ac:dyDescent="0.2">
      <c r="A53" s="141" t="s">
        <v>118</v>
      </c>
    </row>
    <row r="54" spans="1:2" ht="87.75" customHeight="1" x14ac:dyDescent="0.2">
      <c r="A54" s="136" t="s">
        <v>376</v>
      </c>
      <c r="B54" s="1"/>
    </row>
    <row r="55" spans="1:2" ht="15" x14ac:dyDescent="0.2">
      <c r="A55" s="141" t="s">
        <v>98</v>
      </c>
    </row>
    <row r="56" spans="1:2" ht="201" customHeight="1" x14ac:dyDescent="0.2"/>
    <row r="57" spans="1:2" ht="15" x14ac:dyDescent="0.2">
      <c r="A57" s="141" t="s">
        <v>99</v>
      </c>
    </row>
    <row r="58" spans="1:2" ht="233.25" customHeight="1" x14ac:dyDescent="0.2">
      <c r="A58" s="136" t="s">
        <v>376</v>
      </c>
      <c r="B58" s="1"/>
    </row>
    <row r="59" spans="1:2" ht="22.5" customHeight="1" x14ac:dyDescent="0.2">
      <c r="A59" s="141" t="s">
        <v>100</v>
      </c>
    </row>
    <row r="60" spans="1:2" ht="216" customHeight="1" x14ac:dyDescent="0.2">
      <c r="A60" s="136" t="s">
        <v>376</v>
      </c>
      <c r="B60" s="1"/>
    </row>
    <row r="61" spans="1:2" ht="15" x14ac:dyDescent="0.2">
      <c r="A61" s="141" t="s">
        <v>251</v>
      </c>
    </row>
    <row r="62" spans="1:2" x14ac:dyDescent="0.2">
      <c r="A62" s="148" t="s">
        <v>232</v>
      </c>
      <c r="B62" s="90"/>
    </row>
    <row r="63" spans="1:2" x14ac:dyDescent="0.2">
      <c r="A63" s="148" t="s">
        <v>233</v>
      </c>
      <c r="B63" s="90"/>
    </row>
    <row r="64" spans="1:2" x14ac:dyDescent="0.2">
      <c r="A64" s="148" t="s">
        <v>375</v>
      </c>
      <c r="B64" s="90"/>
    </row>
    <row r="65" spans="1:2" x14ac:dyDescent="0.2">
      <c r="A65" s="148" t="s">
        <v>367</v>
      </c>
      <c r="B65" s="90"/>
    </row>
    <row r="66" spans="1:2" x14ac:dyDescent="0.2">
      <c r="A66" s="148" t="s">
        <v>368</v>
      </c>
      <c r="B66" s="90"/>
    </row>
    <row r="67" spans="1:2" x14ac:dyDescent="0.2">
      <c r="A67" s="148" t="s">
        <v>369</v>
      </c>
      <c r="B67" s="90"/>
    </row>
    <row r="68" spans="1:2" x14ac:dyDescent="0.2">
      <c r="A68" s="148" t="s">
        <v>370</v>
      </c>
      <c r="B68" s="90"/>
    </row>
    <row r="69" spans="1:2" x14ac:dyDescent="0.2">
      <c r="A69" s="148" t="s">
        <v>371</v>
      </c>
      <c r="B69" s="90"/>
    </row>
    <row r="70" spans="1:2" x14ac:dyDescent="0.2">
      <c r="A70" s="148" t="s">
        <v>372</v>
      </c>
      <c r="B70" s="90"/>
    </row>
    <row r="71" spans="1:2" x14ac:dyDescent="0.2">
      <c r="A71" s="148" t="s">
        <v>373</v>
      </c>
      <c r="B71" s="90"/>
    </row>
    <row r="72" spans="1:2" x14ac:dyDescent="0.2">
      <c r="A72" s="148" t="s">
        <v>374</v>
      </c>
      <c r="B72" s="90"/>
    </row>
  </sheetData>
  <sheetProtection algorithmName="SHA-512" hashValue="qvu6ilionfRCUl4ddCfNwSPlTNeFNXx1jKNmUuLlqeGmRlE0AKUPE1cZ8o6lTfK4CzO2LyzHwa1uqISzTeA24A==" saltValue="N8eO2bVb0PrwAAzvggO3HQ==" spinCount="100000" sheet="1" objects="1" scenarios="1"/>
  <pageMargins left="0.7" right="0.7" top="0.75" bottom="0.75" header="0.3" footer="0.3"/>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73"/>
  <sheetViews>
    <sheetView tabSelected="1" zoomScale="85" zoomScaleNormal="85" workbookViewId="0">
      <pane xSplit="1" ySplit="10" topLeftCell="B11" activePane="bottomRight" state="frozen"/>
      <selection pane="topRight" activeCell="B1" sqref="B1"/>
      <selection pane="bottomLeft" activeCell="A11" sqref="A11"/>
      <selection pane="bottomRight" activeCell="B18" sqref="B18"/>
    </sheetView>
  </sheetViews>
  <sheetFormatPr defaultColWidth="9.33203125" defaultRowHeight="12.75" x14ac:dyDescent="0.2"/>
  <cols>
    <col min="1" max="1" width="32.6640625" style="32" customWidth="1"/>
    <col min="2" max="7" width="42" style="32" customWidth="1"/>
    <col min="8" max="16384" width="9.33203125" style="32"/>
  </cols>
  <sheetData>
    <row r="1" spans="1:10" ht="52.5" customHeight="1" x14ac:dyDescent="0.2">
      <c r="A1" s="189" t="s">
        <v>566</v>
      </c>
      <c r="B1" s="190"/>
      <c r="C1" s="190"/>
      <c r="E1" s="91" t="s">
        <v>448</v>
      </c>
      <c r="G1" s="92" t="s">
        <v>447</v>
      </c>
    </row>
    <row r="2" spans="1:10" ht="13.5" thickBot="1" x14ac:dyDescent="0.25">
      <c r="A2" s="31"/>
      <c r="B2" s="31"/>
      <c r="C2" s="31"/>
      <c r="D2" s="31"/>
      <c r="E2" s="31"/>
      <c r="F2" s="31"/>
      <c r="G2" s="31"/>
    </row>
    <row r="3" spans="1:10" ht="21.75" customHeight="1" thickBot="1" x14ac:dyDescent="0.35">
      <c r="A3" s="187" t="s">
        <v>86</v>
      </c>
      <c r="B3" s="187"/>
      <c r="C3" s="188"/>
      <c r="D3" s="154" t="s">
        <v>565</v>
      </c>
      <c r="E3" s="40" t="s">
        <v>91</v>
      </c>
      <c r="F3" s="155"/>
      <c r="G3" s="155"/>
    </row>
    <row r="4" spans="1:10" ht="12" customHeight="1" x14ac:dyDescent="0.2">
      <c r="A4" s="33"/>
      <c r="B4" s="33"/>
      <c r="C4" s="170"/>
      <c r="D4" s="33"/>
      <c r="E4" s="33"/>
      <c r="F4" s="33"/>
      <c r="G4" s="33"/>
    </row>
    <row r="5" spans="1:10" ht="21" customHeight="1" x14ac:dyDescent="0.2">
      <c r="A5" s="191" t="s">
        <v>87</v>
      </c>
      <c r="B5" s="192"/>
      <c r="C5" s="193"/>
      <c r="D5" s="194" t="s">
        <v>88</v>
      </c>
      <c r="E5" s="195"/>
      <c r="F5" s="195"/>
      <c r="G5" s="195"/>
    </row>
    <row r="6" spans="1:10" ht="19.5" hidden="1" customHeight="1" x14ac:dyDescent="0.2">
      <c r="A6" s="35" t="s">
        <v>67</v>
      </c>
      <c r="B6" s="36">
        <f>IF(B9="Grandfathered", C6, VLOOKUP(B9&amp;"-"&amp;B10, Offset_LU, 3, FALSE))</f>
        <v>371.82</v>
      </c>
      <c r="C6" s="163">
        <f>IFERROR(VLOOKUP(C9&amp;"-"&amp;C10,Offset_LU,3,FALSE),VLOOKUP("2022-"&amp;C10,Offset_LU,3,FALSE))</f>
        <v>397.87</v>
      </c>
      <c r="D6" s="36">
        <f>IF($B$9="Grandfathered", "", VLOOKUP(D9&amp;"-"&amp;D10, Offset_LU, 3, FALSE))</f>
        <v>401.04</v>
      </c>
      <c r="E6" s="36">
        <f>IF($B$9="Grandfathered", "", VLOOKUP(E9&amp;"-"&amp;E10, Offset_LU, 3, FALSE))</f>
        <v>383.31</v>
      </c>
      <c r="F6" s="36">
        <f>IF($B$9="Grandfathered", "", VLOOKUP(F9&amp;"-"&amp;F10, Offset_LU, 3, FALSE))</f>
        <v>374.91</v>
      </c>
      <c r="G6" s="101">
        <f>VLOOKUP(G9&amp;"-"&amp;G10, Offset_LU, 3, FALSE)</f>
        <v>351.14</v>
      </c>
    </row>
    <row r="7" spans="1:10" ht="19.5" hidden="1" customHeight="1" x14ac:dyDescent="0.2">
      <c r="A7" s="35" t="s">
        <v>66</v>
      </c>
      <c r="B7" s="36">
        <f>VLOOKUP(B9&amp;"-"&amp;B10, Offset_LU, 2, FALSE)</f>
        <v>19</v>
      </c>
      <c r="C7" s="163">
        <f>IFERROR(VLOOKUP(C9&amp;"-"&amp;C10,Offset_LU,2,FALSE),VLOOKUP("2022-"&amp;C10,Offset_LU,2,FALSE))</f>
        <v>18</v>
      </c>
      <c r="D7" s="36">
        <f>VLOOKUP(D9&amp;"-"&amp;D10, Offset_LU, 2, FALSE)</f>
        <v>21</v>
      </c>
      <c r="E7" s="36">
        <f>VLOOKUP(E9&amp;"-"&amp;E10, Offset_LU, 2, FALSE)</f>
        <v>6</v>
      </c>
      <c r="F7" s="36">
        <f>VLOOKUP(F9&amp;"-"&amp;F10, Offset_LU, 2, FALSE)</f>
        <v>30</v>
      </c>
      <c r="G7" s="36">
        <f>VLOOKUP(G9&amp;"-"&amp;G10, Offset_LU, 2, FALSE)</f>
        <v>9</v>
      </c>
    </row>
    <row r="8" spans="1:10" x14ac:dyDescent="0.2">
      <c r="A8" s="159"/>
      <c r="B8" s="48" t="s">
        <v>65</v>
      </c>
      <c r="C8" s="164" t="s">
        <v>73</v>
      </c>
      <c r="D8" s="48" t="s">
        <v>27</v>
      </c>
      <c r="E8" s="49" t="s">
        <v>28</v>
      </c>
      <c r="F8" s="171" t="s">
        <v>29</v>
      </c>
      <c r="G8" s="49" t="s">
        <v>30</v>
      </c>
    </row>
    <row r="9" spans="1:10" ht="22.5" customHeight="1" x14ac:dyDescent="0.2">
      <c r="A9" s="50" t="s">
        <v>26</v>
      </c>
      <c r="B9" s="44">
        <v>2022</v>
      </c>
      <c r="C9" s="165">
        <v>2023</v>
      </c>
      <c r="D9" s="44">
        <v>2023</v>
      </c>
      <c r="E9" s="44">
        <v>2023</v>
      </c>
      <c r="F9" s="44">
        <v>2023</v>
      </c>
      <c r="G9" s="44">
        <v>2023</v>
      </c>
    </row>
    <row r="10" spans="1:10" ht="43.5" customHeight="1" x14ac:dyDescent="0.2">
      <c r="A10" s="52" t="s">
        <v>89</v>
      </c>
      <c r="B10" s="53" t="s">
        <v>343</v>
      </c>
      <c r="C10" s="166" t="s">
        <v>343</v>
      </c>
      <c r="D10" s="160" t="s">
        <v>252</v>
      </c>
      <c r="E10" s="54" t="s">
        <v>396</v>
      </c>
      <c r="F10" s="54" t="s">
        <v>397</v>
      </c>
      <c r="G10" s="54" t="s">
        <v>400</v>
      </c>
      <c r="J10" s="73"/>
    </row>
    <row r="11" spans="1:10" ht="16.5" customHeight="1" x14ac:dyDescent="0.2">
      <c r="A11" s="47" t="s">
        <v>72</v>
      </c>
      <c r="B11" s="45" t="str">
        <f>IF(B9="Grandfathered", "Not Applicable: Different Rating", "0.0 %")</f>
        <v>0.0 %</v>
      </c>
      <c r="C11" s="167" t="str">
        <f>IF(B9="grandfathered", "", IFERROR(IF($B$6=C6, "0.0%", IF($B$6&gt;C6, "- " &amp; TEXT(1-C6/$B$6, "0.0%"), "+ " &amp; TEXT(C6/$B$6-1, "0.0%"))), ""))</f>
        <v>+ 7.0%</v>
      </c>
      <c r="D11" s="161" t="str">
        <f>IFERROR(IF($B$6=D6, "0.0%", IF($B$6&gt;D6, "- " &amp; TEXT(1-D6/$B$6, "0.0%"), "+ " &amp; TEXT(D6/$B$6-1, "0.0%"))), "")</f>
        <v>+ 7.9%</v>
      </c>
      <c r="E11" s="37" t="str">
        <f>IFERROR(IF($B$6=E6, "0.0%", IF($B$6&gt;E6, "- " &amp; TEXT(1-E6/$B$6, "0.0%"), "+ " &amp; TEXT(E6/$B$6-1, "0.0%"))), "")</f>
        <v>+ 3.1%</v>
      </c>
      <c r="F11" s="172" t="str">
        <f>IFERROR(IF($B$6=F6, "0.0%", IF($B$6&gt;F6, "- " &amp; TEXT(1-F6/$B$6, "0.0%"), "+ " &amp; TEXT(F6/$B$6-1, "0.0%"))), "")</f>
        <v>+ 0.8%</v>
      </c>
      <c r="G11" s="37" t="str">
        <f>IFERROR(IF($B$6=G6, "0.0%", IF($B$6&gt;G6, "- " &amp; TEXT(1-G6/$B$6, "0.0%"), "+ " &amp; TEXT(G6/$B$6-1, "0.0%"))), "")</f>
        <v>- 5.6%</v>
      </c>
      <c r="J11" s="73"/>
    </row>
    <row r="12" spans="1:10" s="152" customFormat="1" ht="27.75" customHeight="1" x14ac:dyDescent="0.2">
      <c r="A12" s="46" t="s">
        <v>132</v>
      </c>
      <c r="B12" s="149" t="str">
        <f ca="1">OFFSET('Plan Data'!$B3, 0, B$7)</f>
        <v>HSA-qualified
High Deductible Health Plan</v>
      </c>
      <c r="C12" s="168" t="str">
        <f ca="1">OFFSET('Plan Data'!$B3, 0, C$7)</f>
        <v>HSA-qualified
High Deductible Health Plan</v>
      </c>
      <c r="D12" s="162" t="str">
        <f ca="1">OFFSET('Plan Data'!$B3, 0, D$7)</f>
        <v>Deductible HMO with HRA Plan</v>
      </c>
      <c r="E12" s="150" t="str">
        <f ca="1">OFFSET('Plan Data'!$B3, 0, E$7)</f>
        <v>Deductible HMO Plan</v>
      </c>
      <c r="F12" s="173" t="str">
        <f ca="1">OFFSET('Plan Data'!$B3, 0, F$7)</f>
        <v>Deductible HMO Plan</v>
      </c>
      <c r="G12" s="151" t="str">
        <f ca="1">OFFSET('Plan Data'!$B3, 0, G$7)</f>
        <v>HSA-qualified
High Deductible Health Plan</v>
      </c>
      <c r="J12" s="153"/>
    </row>
    <row r="13" spans="1:10" ht="45" customHeight="1" x14ac:dyDescent="0.2">
      <c r="A13" s="51" t="s">
        <v>1</v>
      </c>
      <c r="B13" s="38" t="str">
        <f ca="1">OFFSET('Plan Data'!$B4, 0, B$7)</f>
        <v>Self-only – $1,600
Individual – $2,800
Family – $3,200
(embedded)</v>
      </c>
      <c r="C13" s="169" t="str">
        <f ca="1">OFFSET('Plan Data'!$B4, 0, C$7)</f>
        <v>Self-only – $1,600
Individual – $3,000
Family – $3,200
(embedded)</v>
      </c>
      <c r="D13" s="104" t="str">
        <f ca="1">OFFSET('Plan Data'!$B4, 0, D$7)</f>
        <v>$2,250/$4500 (embedded)</v>
      </c>
      <c r="E13" s="38" t="str">
        <f ca="1">OFFSET('Plan Data'!$B4, 0, E$7)</f>
        <v>$1,900/$3,800 (embedded)</v>
      </c>
      <c r="F13" s="174" t="str">
        <f ca="1">OFFSET('Plan Data'!$B4, 0, F$7)</f>
        <v>$2,300/$4,600 (embedded)</v>
      </c>
      <c r="G13" s="38" t="str">
        <f ca="1">OFFSET('Plan Data'!$B4, 0, G$7)</f>
        <v>Self-only – $2,700
Individual – $3,000
Family – $5,400
(embedded)</v>
      </c>
      <c r="J13" s="73"/>
    </row>
    <row r="14" spans="1:10" ht="22.5" x14ac:dyDescent="0.2">
      <c r="A14" s="51" t="s">
        <v>2</v>
      </c>
      <c r="B14" s="38" t="str">
        <f ca="1">OFFSET('Plan Data'!$B5, 0, B$7)</f>
        <v>$3,250/$6,500 (embedded)</v>
      </c>
      <c r="C14" s="169" t="str">
        <f ca="1">OFFSET('Plan Data'!$B5, 0, C$7)</f>
        <v>$3,550/$7,100 (embedded)</v>
      </c>
      <c r="D14" s="104" t="str">
        <f ca="1">OFFSET('Plan Data'!$B5, 0, D$7)</f>
        <v>$8,500/$17,000 (embedded)</v>
      </c>
      <c r="E14" s="38" t="str">
        <f ca="1">OFFSET('Plan Data'!$B5, 0, E$7)</f>
        <v>$8,750/17,500 (embedded)</v>
      </c>
      <c r="F14" s="174" t="str">
        <f ca="1">OFFSET('Plan Data'!$B5, 0, F$7)</f>
        <v>$8,750/17,500 (embedded)</v>
      </c>
      <c r="G14" s="38" t="str">
        <f ca="1">OFFSET('Plan Data'!$B5, 0, G$7)</f>
        <v>$7,200/$14,400 (embedded)</v>
      </c>
    </row>
    <row r="15" spans="1:10" ht="22.5" x14ac:dyDescent="0.2">
      <c r="A15" s="51" t="s">
        <v>3</v>
      </c>
      <c r="B15" s="38" t="str">
        <f ca="1">OFFSET('Plan Data'!$B6, 0, B$7)</f>
        <v>15% (after plan deductible)</v>
      </c>
      <c r="C15" s="169" t="str">
        <f ca="1">OFFSET('Plan Data'!$B6, 0, C$7)</f>
        <v>15% (after plan deductible)</v>
      </c>
      <c r="D15" s="104">
        <f ca="1">OFFSET('Plan Data'!$B6, 0, D$7)</f>
        <v>35</v>
      </c>
      <c r="E15" s="38">
        <f ca="1">OFFSET('Plan Data'!$B6, 0, E$7)</f>
        <v>65</v>
      </c>
      <c r="F15" s="174">
        <f ca="1">OFFSET('Plan Data'!$B6, 0, F$7)</f>
        <v>65</v>
      </c>
      <c r="G15" s="38" t="str">
        <f ca="1">OFFSET('Plan Data'!$B6, 0, G$7)</f>
        <v>25% (after plan deductible)</v>
      </c>
    </row>
    <row r="16" spans="1:10" x14ac:dyDescent="0.2">
      <c r="A16" s="38" t="s">
        <v>4</v>
      </c>
      <c r="B16" s="38" t="str">
        <f ca="1">OFFSET('Plan Data'!$B7, 0, B$7)</f>
        <v>15% (after plan deductible)</v>
      </c>
      <c r="C16" s="169" t="str">
        <f ca="1">OFFSET('Plan Data'!$B7, 0, C$7)</f>
        <v>15% (after plan deductible)</v>
      </c>
      <c r="D16" s="104">
        <f ca="1">OFFSET('Plan Data'!$B7, 0, D$7)</f>
        <v>35</v>
      </c>
      <c r="E16" s="38">
        <f ca="1">OFFSET('Plan Data'!$B7, 0, E$7)</f>
        <v>65</v>
      </c>
      <c r="F16" s="174">
        <f ca="1">OFFSET('Plan Data'!$B7, 0, F$7)</f>
        <v>65</v>
      </c>
      <c r="G16" s="38" t="str">
        <f ca="1">OFFSET('Plan Data'!$B7, 0, G$7)</f>
        <v>25% (after plan deductible)</v>
      </c>
    </row>
    <row r="17" spans="1:7" x14ac:dyDescent="0.2">
      <c r="A17" s="51" t="s">
        <v>5</v>
      </c>
      <c r="B17" s="38" t="str">
        <f ca="1">OFFSET('Plan Data'!$B8, 0, B$7)</f>
        <v>15% (after plan deductible)</v>
      </c>
      <c r="C17" s="169" t="str">
        <f ca="1">OFFSET('Plan Data'!$B8, 0, C$7)</f>
        <v>15% (after plan deductible)</v>
      </c>
      <c r="D17" s="104">
        <f ca="1">OFFSET('Plan Data'!$B8, 0, D$7)</f>
        <v>50</v>
      </c>
      <c r="E17" s="38">
        <f ca="1">OFFSET('Plan Data'!$B8, 0, E$7)</f>
        <v>100</v>
      </c>
      <c r="F17" s="174">
        <f ca="1">OFFSET('Plan Data'!$B8, 0, F$7)</f>
        <v>100</v>
      </c>
      <c r="G17" s="38" t="str">
        <f ca="1">OFFSET('Plan Data'!$B8, 0, G$7)</f>
        <v>25% (after plan deductible)</v>
      </c>
    </row>
    <row r="18" spans="1:7" ht="22.5" x14ac:dyDescent="0.2">
      <c r="A18" s="38" t="s">
        <v>6</v>
      </c>
      <c r="B18" s="38">
        <f ca="1">OFFSET('Plan Data'!$B9, 0, B$7)</f>
        <v>0</v>
      </c>
      <c r="C18" s="169" t="str">
        <f ca="1">OFFSET('Plan Data'!$B9, 0, C$7)</f>
        <v>$0</v>
      </c>
      <c r="D18" s="104" t="str">
        <f ca="1">OFFSET('Plan Data'!$B9, 0, D$7)</f>
        <v>$0</v>
      </c>
      <c r="E18" s="38" t="str">
        <f ca="1">OFFSET('Plan Data'!$B9, 0, E$7)</f>
        <v>$0</v>
      </c>
      <c r="F18" s="174" t="str">
        <f ca="1">OFFSET('Plan Data'!$B9, 0, F$7)</f>
        <v>$0</v>
      </c>
      <c r="G18" s="38" t="str">
        <f ca="1">OFFSET('Plan Data'!$B9, 0, G$7)</f>
        <v>$0</v>
      </c>
    </row>
    <row r="19" spans="1:7" x14ac:dyDescent="0.2">
      <c r="A19" s="38" t="s">
        <v>7</v>
      </c>
      <c r="B19" s="38">
        <f ca="1">OFFSET('Plan Data'!$B10, 0, B$7)</f>
        <v>0</v>
      </c>
      <c r="C19" s="169">
        <f ca="1">OFFSET('Plan Data'!$B10, 0, C$7)</f>
        <v>0</v>
      </c>
      <c r="D19" s="104">
        <f ca="1">OFFSET('Plan Data'!$B10, 0, D$7)</f>
        <v>0</v>
      </c>
      <c r="E19" s="38">
        <f ca="1">OFFSET('Plan Data'!$B10, 0, E$7)</f>
        <v>0</v>
      </c>
      <c r="F19" s="174">
        <f ca="1">OFFSET('Plan Data'!$B10, 0, F$7)</f>
        <v>0</v>
      </c>
      <c r="G19" s="38">
        <f ca="1">OFFSET('Plan Data'!$B10, 0, G$7)</f>
        <v>0</v>
      </c>
    </row>
    <row r="20" spans="1:7" x14ac:dyDescent="0.2">
      <c r="A20" s="38" t="s">
        <v>8</v>
      </c>
      <c r="B20" s="38" t="str">
        <f ca="1">OFFSET('Plan Data'!$B11, 0, B$7)</f>
        <v>$0 (after plan deductible)</v>
      </c>
      <c r="C20" s="169">
        <f ca="1">OFFSET('Plan Data'!$B11, 0, C$7)</f>
        <v>0</v>
      </c>
      <c r="D20" s="104">
        <f ca="1">OFFSET('Plan Data'!$B11, 0, D$7)</f>
        <v>0</v>
      </c>
      <c r="E20" s="38">
        <f ca="1">OFFSET('Plan Data'!$B11, 0, E$7)</f>
        <v>0</v>
      </c>
      <c r="F20" s="174">
        <f ca="1">OFFSET('Plan Data'!$B11, 0, F$7)</f>
        <v>0</v>
      </c>
      <c r="G20" s="38">
        <f ca="1">OFFSET('Plan Data'!$B11, 0, G$7)</f>
        <v>0</v>
      </c>
    </row>
    <row r="21" spans="1:7" x14ac:dyDescent="0.2">
      <c r="A21" s="38" t="s">
        <v>9</v>
      </c>
      <c r="B21" s="38">
        <f ca="1">OFFSET('Plan Data'!$B12, 0, B$7)</f>
        <v>0</v>
      </c>
      <c r="C21" s="169">
        <f ca="1">OFFSET('Plan Data'!$B12, 0, C$7)</f>
        <v>0</v>
      </c>
      <c r="D21" s="104">
        <f ca="1">OFFSET('Plan Data'!$B12, 0, D$7)</f>
        <v>0</v>
      </c>
      <c r="E21" s="38">
        <f ca="1">OFFSET('Plan Data'!$B12, 0, E$7)</f>
        <v>0</v>
      </c>
      <c r="F21" s="174">
        <f ca="1">OFFSET('Plan Data'!$B12, 0, F$7)</f>
        <v>0</v>
      </c>
      <c r="G21" s="38">
        <f ca="1">OFFSET('Plan Data'!$B12, 0, G$7)</f>
        <v>0</v>
      </c>
    </row>
    <row r="22" spans="1:7" x14ac:dyDescent="0.2">
      <c r="A22" s="38" t="s">
        <v>10</v>
      </c>
      <c r="B22" s="38" t="str">
        <f ca="1">OFFSET('Plan Data'!$B13, 0, B$7)</f>
        <v>15% per visit (after plan deductible)</v>
      </c>
      <c r="C22" s="169" t="str">
        <f ca="1">OFFSET('Plan Data'!$B13, 0, C$7)</f>
        <v>15% per visit (after plan deductible)</v>
      </c>
      <c r="D22" s="104" t="str">
        <f ca="1">OFFSET('Plan Data'!$B13, 0, D$7)</f>
        <v>$5 per visit (after plan deductible)</v>
      </c>
      <c r="E22" s="38" t="str">
        <f ca="1">OFFSET('Plan Data'!$B13, 0, E$7)</f>
        <v>$5 per visit</v>
      </c>
      <c r="F22" s="174" t="str">
        <f ca="1">OFFSET('Plan Data'!$B13, 0, F$7)</f>
        <v>$5 per visit</v>
      </c>
      <c r="G22" s="38" t="str">
        <f ca="1">OFFSET('Plan Data'!$B13, 0, G$7)</f>
        <v>25% per visit (after plan deductible)</v>
      </c>
    </row>
    <row r="23" spans="1:7" x14ac:dyDescent="0.2">
      <c r="A23" s="38" t="s">
        <v>11</v>
      </c>
      <c r="B23" s="38" t="str">
        <f ca="1">OFFSET('Plan Data'!$B14, 0, B$7)</f>
        <v>Not covered</v>
      </c>
      <c r="C23" s="169" t="str">
        <f ca="1">OFFSET('Plan Data'!$B14, 0, C$7)</f>
        <v>Not covered</v>
      </c>
      <c r="D23" s="104" t="str">
        <f ca="1">OFFSET('Plan Data'!$B14, 0, D$7)</f>
        <v>Not covered</v>
      </c>
      <c r="E23" s="38" t="str">
        <f ca="1">OFFSET('Plan Data'!$B14, 0, E$7)</f>
        <v>Not covered</v>
      </c>
      <c r="F23" s="174" t="str">
        <f ca="1">OFFSET('Plan Data'!$B14, 0, F$7)</f>
        <v>Not covered</v>
      </c>
      <c r="G23" s="38" t="str">
        <f ca="1">OFFSET('Plan Data'!$B14, 0, G$7)</f>
        <v>Not covered</v>
      </c>
    </row>
    <row r="24" spans="1:7" ht="22.5" x14ac:dyDescent="0.2">
      <c r="A24" s="38" t="s">
        <v>12</v>
      </c>
      <c r="B24" s="38" t="str">
        <f ca="1">OFFSET('Plan Data'!$B15, 0, B$7)</f>
        <v>15% (after plan deductible)</v>
      </c>
      <c r="C24" s="169" t="str">
        <f ca="1">OFFSET('Plan Data'!$B15, 0, C$7)</f>
        <v>15% (after plan deductible)</v>
      </c>
      <c r="D24" s="104" t="str">
        <f ca="1">OFFSET('Plan Data'!$B15, 0, D$7)</f>
        <v>$35 (after plan deductible)</v>
      </c>
      <c r="E24" s="38">
        <f ca="1">OFFSET('Plan Data'!$B15, 0, E$7)</f>
        <v>65</v>
      </c>
      <c r="F24" s="174">
        <f ca="1">OFFSET('Plan Data'!$B15, 0, F$7)</f>
        <v>65</v>
      </c>
      <c r="G24" s="38" t="str">
        <f ca="1">OFFSET('Plan Data'!$B15, 0, G$7)</f>
        <v>25% (after plan deductible)</v>
      </c>
    </row>
    <row r="25" spans="1:7" x14ac:dyDescent="0.2">
      <c r="A25" s="38" t="s">
        <v>13</v>
      </c>
      <c r="B25" s="38" t="str">
        <f ca="1">OFFSET('Plan Data'!$B16, 0, B$7)</f>
        <v>15% (after plan deductible)</v>
      </c>
      <c r="C25" s="169" t="str">
        <f ca="1">OFFSET('Plan Data'!$B16, 0, C$7)</f>
        <v>15% (after plan deductible)</v>
      </c>
      <c r="D25" s="104" t="str">
        <f ca="1">OFFSET('Plan Data'!$B16, 0, D$7)</f>
        <v>25% (after plan deductible)</v>
      </c>
      <c r="E25" s="38">
        <f ca="1">OFFSET('Plan Data'!$B16, 0, E$7)</f>
        <v>30</v>
      </c>
      <c r="F25" s="174">
        <f ca="1">OFFSET('Plan Data'!$B16, 0, F$7)</f>
        <v>30</v>
      </c>
      <c r="G25" s="38" t="str">
        <f ca="1">OFFSET('Plan Data'!$B16, 0, G$7)</f>
        <v>25% (after plan deductible)</v>
      </c>
    </row>
    <row r="26" spans="1:7" x14ac:dyDescent="0.2">
      <c r="A26" s="38" t="s">
        <v>14</v>
      </c>
      <c r="B26" s="38" t="str">
        <f ca="1">OFFSET('Plan Data'!$B17, 0, B$7)</f>
        <v>15% (after plan deductible)</v>
      </c>
      <c r="C26" s="169" t="str">
        <f ca="1">OFFSET('Plan Data'!$B17, 0, C$7)</f>
        <v>15% (after plan deductible)</v>
      </c>
      <c r="D26" s="104" t="str">
        <f ca="1">OFFSET('Plan Data'!$B17, 0, D$7)</f>
        <v>25% (after plan deductible)</v>
      </c>
      <c r="E26" s="38">
        <f ca="1">OFFSET('Plan Data'!$B17, 0, E$7)</f>
        <v>75</v>
      </c>
      <c r="F26" s="174">
        <f ca="1">OFFSET('Plan Data'!$B17, 0, F$7)</f>
        <v>75</v>
      </c>
      <c r="G26" s="38" t="str">
        <f ca="1">OFFSET('Plan Data'!$B17, 0, G$7)</f>
        <v>25% (after plan deductible)</v>
      </c>
    </row>
    <row r="27" spans="1:7" x14ac:dyDescent="0.2">
      <c r="A27" s="38" t="s">
        <v>15</v>
      </c>
      <c r="B27" s="38" t="str">
        <f ca="1">OFFSET('Plan Data'!$B18, 0, B$7)</f>
        <v>15% (after plan deductible)</v>
      </c>
      <c r="C27" s="169" t="str">
        <f ca="1">OFFSET('Plan Data'!$B18, 0, C$7)</f>
        <v>15% (after plan deductible)</v>
      </c>
      <c r="D27" s="104" t="str">
        <f ca="1">OFFSET('Plan Data'!$B18, 0, D$7)</f>
        <v>25% (after plan deductible)</v>
      </c>
      <c r="E27" s="38" t="str">
        <f ca="1">OFFSET('Plan Data'!$B18, 0, E$7)</f>
        <v>$400 (after plan deductible)</v>
      </c>
      <c r="F27" s="174" t="str">
        <f ca="1">OFFSET('Plan Data'!$B18, 0, F$7)</f>
        <v>$400 (after plan deductible)</v>
      </c>
      <c r="G27" s="38" t="str">
        <f ca="1">OFFSET('Plan Data'!$B18, 0, G$7)</f>
        <v>25% (after plan deductible)</v>
      </c>
    </row>
    <row r="28" spans="1:7" x14ac:dyDescent="0.2">
      <c r="A28" s="51" t="s">
        <v>16</v>
      </c>
      <c r="B28" s="38" t="str">
        <f ca="1">OFFSET('Plan Data'!$B19, 0, B$7)</f>
        <v>15% (after plan deductible)</v>
      </c>
      <c r="C28" s="169" t="str">
        <f ca="1">OFFSET('Plan Data'!$B19, 0, C$7)</f>
        <v>15% (after plan deductible)</v>
      </c>
      <c r="D28" s="104" t="str">
        <f ca="1">OFFSET('Plan Data'!$B19, 0, D$7)</f>
        <v>25% (after plan deductible)</v>
      </c>
      <c r="E28" s="38" t="str">
        <f ca="1">OFFSET('Plan Data'!$B19, 0, E$7)</f>
        <v>45% (after plan deductible)</v>
      </c>
      <c r="F28" s="174" t="str">
        <f ca="1">OFFSET('Plan Data'!$B19, 0, F$7)</f>
        <v>45% (after plan deductible)</v>
      </c>
      <c r="G28" s="38" t="str">
        <f ca="1">OFFSET('Plan Data'!$B19, 0, G$7)</f>
        <v>25% (after plan deductible)</v>
      </c>
    </row>
    <row r="29" spans="1:7" ht="22.5" x14ac:dyDescent="0.2">
      <c r="A29" s="51" t="s">
        <v>358</v>
      </c>
      <c r="B29" s="38" t="str">
        <f ca="1">OFFSET('Plan Data'!$B20, 0, B$7)</f>
        <v>15% (after plan deductible)</v>
      </c>
      <c r="C29" s="169" t="str">
        <f ca="1">OFFSET('Plan Data'!$B20, 0, C$7)</f>
        <v>15% (after plan deductible)</v>
      </c>
      <c r="D29" s="104" t="str">
        <f ca="1">OFFSET('Plan Data'!$B20, 0, D$7)</f>
        <v>25% (after plan deductible)</v>
      </c>
      <c r="E29" s="38" t="str">
        <f ca="1">OFFSET('Plan Data'!$B20, 0, E$7)</f>
        <v>45% (after plan deductible)</v>
      </c>
      <c r="F29" s="174" t="str">
        <f ca="1">OFFSET('Plan Data'!$B20, 0, F$7)</f>
        <v>45% (after plan deductible)</v>
      </c>
      <c r="G29" s="38" t="str">
        <f ca="1">OFFSET('Plan Data'!$B20, 0, G$7)</f>
        <v>25% (after plan deductible)</v>
      </c>
    </row>
    <row r="30" spans="1:7" x14ac:dyDescent="0.2">
      <c r="A30" s="38" t="s">
        <v>18</v>
      </c>
      <c r="B30" s="38" t="str">
        <f ca="1">OFFSET('Plan Data'!$B21, 0, B$7)</f>
        <v>15% (after plan deductible)</v>
      </c>
      <c r="C30" s="169" t="str">
        <f ca="1">OFFSET('Plan Data'!$B21, 0, C$7)</f>
        <v>15% (after plan deductible)</v>
      </c>
      <c r="D30" s="104" t="str">
        <f ca="1">OFFSET('Plan Data'!$B21, 0, D$7)</f>
        <v>25% (after plan deductible)</v>
      </c>
      <c r="E30" s="38" t="str">
        <f ca="1">OFFSET('Plan Data'!$B21, 0, E$7)</f>
        <v>45% (after plan deductible)</v>
      </c>
      <c r="F30" s="174" t="str">
        <f ca="1">OFFSET('Plan Data'!$B21, 0, F$7)</f>
        <v>45% (after plan deductible)</v>
      </c>
      <c r="G30" s="38" t="str">
        <f ca="1">OFFSET('Plan Data'!$B21, 0, G$7)</f>
        <v>25% (after plan deductible)</v>
      </c>
    </row>
    <row r="31" spans="1:7" ht="22.5" x14ac:dyDescent="0.2">
      <c r="A31" s="51" t="s">
        <v>19</v>
      </c>
      <c r="B31" s="38" t="str">
        <f ca="1">OFFSET('Plan Data'!$B22, 0, B$7)</f>
        <v>$15 (after plan deductible) (up to a 30-day supply)</v>
      </c>
      <c r="C31" s="169" t="str">
        <f ca="1">OFFSET('Plan Data'!$B22, 0, C$7)</f>
        <v>$15 (after plan deductible) (up to a 30-day supply)</v>
      </c>
      <c r="D31" s="104" t="str">
        <f ca="1">OFFSET('Plan Data'!$B22, 0, D$7)</f>
        <v>$15 (up to a 30-day supply)</v>
      </c>
      <c r="E31" s="38" t="str">
        <f ca="1">OFFSET('Plan Data'!$B22, 0, E$7)</f>
        <v>$20 (up to a 30-day supply)</v>
      </c>
      <c r="F31" s="174" t="str">
        <f ca="1">OFFSET('Plan Data'!$B22, 0, F$7)</f>
        <v>$20 (up to a 30-day supply)</v>
      </c>
      <c r="G31" s="38" t="str">
        <f ca="1">OFFSET('Plan Data'!$B22, 0, G$7)</f>
        <v>25% per prescription up to $250 maximum (after plan deductible) (up to a 30-day supply)</v>
      </c>
    </row>
    <row r="32" spans="1:7" ht="22.5" x14ac:dyDescent="0.2">
      <c r="A32" s="51" t="s">
        <v>20</v>
      </c>
      <c r="B32" s="38" t="str">
        <f ca="1">OFFSET('Plan Data'!$B23, 0, B$7)</f>
        <v>$45 (after plan deductible) (up to a 30-day supply)</v>
      </c>
      <c r="C32" s="169" t="str">
        <f ca="1">OFFSET('Plan Data'!$B23, 0, C$7)</f>
        <v>$45 (after plan deductible) (up to a 30-day supply)</v>
      </c>
      <c r="D32" s="104" t="str">
        <f ca="1">OFFSET('Plan Data'!$B23, 0, D$7)</f>
        <v>$30 (after $100 drug deductible) (up to a 30-day supply)</v>
      </c>
      <c r="E32" s="38" t="str">
        <f ca="1">OFFSET('Plan Data'!$B23, 0, E$7)</f>
        <v>$100 (up to a 30-day supply)</v>
      </c>
      <c r="F32" s="174" t="str">
        <f ca="1">OFFSET('Plan Data'!$B23, 0, F$7)</f>
        <v>$100 (after $500 drug deductible)
(up to a 30-day supply)</v>
      </c>
      <c r="G32" s="38" t="str">
        <f ca="1">OFFSET('Plan Data'!$B23, 0, G$7)</f>
        <v>25% per prescription up to $250 maximum (after plan deductible) (up to a 30-day supply)</v>
      </c>
    </row>
    <row r="33" spans="1:9" ht="37.5" customHeight="1" x14ac:dyDescent="0.2">
      <c r="A33" s="51" t="s">
        <v>21</v>
      </c>
      <c r="B33" s="38" t="str">
        <f ca="1">OFFSET('Plan Data'!$B24, 0, B$7)</f>
        <v>15% per prescription up to $250 maximum (after plan deductible) (up to a 30-day supply)</v>
      </c>
      <c r="C33" s="169" t="str">
        <f ca="1">OFFSET('Plan Data'!$B24, 0, C$7)</f>
        <v>15% per prescription up to $250 maximum (after plan deductible) (up to a 30-day supply)</v>
      </c>
      <c r="D33" s="104" t="str">
        <f ca="1">OFFSET('Plan Data'!$B24, 0, D$7)</f>
        <v>20% per prescription up to $250 maximum
(after $100 drug deductible) (up to a 30-day supply)</v>
      </c>
      <c r="E33" s="38" t="str">
        <f ca="1">OFFSET('Plan Data'!$B24, 0, E$7)</f>
        <v>20% per prescription up to $250 maximum
(after plan deductible) (up to a 30-day supply)</v>
      </c>
      <c r="F33" s="174" t="str">
        <f ca="1">OFFSET('Plan Data'!$B24, 0, F$7)</f>
        <v>20% per prescription up to $250 maximum
(after $500 drug deductible) (up to a 30-day supply)</v>
      </c>
      <c r="G33" s="38" t="str">
        <f ca="1">OFFSET('Plan Data'!$B24, 0, G$7)</f>
        <v>25% per prescription up to $250 maximum (after plan deductible) (up to a 30-day supply)</v>
      </c>
    </row>
    <row r="34" spans="1:9" ht="45" x14ac:dyDescent="0.2">
      <c r="A34" s="51" t="s">
        <v>363</v>
      </c>
      <c r="B34" s="38" t="str">
        <f ca="1">OFFSET('Plan Data'!$B25, 0, B$7)</f>
        <v>15% (after plan deductible)</v>
      </c>
      <c r="C34" s="169" t="str">
        <f ca="1">OFFSET('Plan Data'!$B25, 0, C$7)</f>
        <v>15% (after plan deductible)</v>
      </c>
      <c r="D34" s="104" t="str">
        <f ca="1">OFFSET('Plan Data'!$B25, 0, D$7)</f>
        <v>25% (after plan deductible)</v>
      </c>
      <c r="E34" s="38" t="str">
        <f ca="1">OFFSET('Plan Data'!$B25, 0, E$7)</f>
        <v>45% (after plan deductible)</v>
      </c>
      <c r="F34" s="174" t="str">
        <f ca="1">OFFSET('Plan Data'!$B25, 0, F$7)</f>
        <v>45% (after plan deductible)</v>
      </c>
      <c r="G34" s="38" t="str">
        <f ca="1">OFFSET('Plan Data'!$B25, 0, G$7)</f>
        <v>25% (after plan deductible)</v>
      </c>
    </row>
    <row r="35" spans="1:9" ht="22.5" x14ac:dyDescent="0.2">
      <c r="A35" s="38" t="s">
        <v>23</v>
      </c>
      <c r="B35" s="38" t="str">
        <f ca="1">OFFSET('Plan Data'!$B26, 0, B$7)</f>
        <v>15% (after plan deductible)</v>
      </c>
      <c r="C35" s="169" t="str">
        <f ca="1">OFFSET('Plan Data'!$B26, 0, C$7)</f>
        <v>15% (after plan deductible)</v>
      </c>
      <c r="D35" s="104" t="str">
        <f ca="1">OFFSET('Plan Data'!$B26, 0, D$7)</f>
        <v>25% (after plan deductible)</v>
      </c>
      <c r="E35" s="38" t="str">
        <f ca="1">OFFSET('Plan Data'!$B26, 0, E$7)</f>
        <v>45% (after plan deductible)</v>
      </c>
      <c r="F35" s="174" t="str">
        <f ca="1">OFFSET('Plan Data'!$B26, 0, F$7)</f>
        <v>45% (after plan deductible)</v>
      </c>
      <c r="G35" s="38" t="str">
        <f ca="1">OFFSET('Plan Data'!$B26, 0, G$7)</f>
        <v>25% (after plan deductible)</v>
      </c>
      <c r="I35" s="55" t="s">
        <v>377</v>
      </c>
    </row>
    <row r="36" spans="1:9" ht="22.5" x14ac:dyDescent="0.2">
      <c r="A36" s="38" t="s">
        <v>359</v>
      </c>
      <c r="B36" s="38" t="str">
        <f ca="1">OFFSET('Plan Data'!$B27, 0, B$7)</f>
        <v>15% (after plan deductible)</v>
      </c>
      <c r="C36" s="169" t="str">
        <f ca="1">OFFSET('Plan Data'!$B27, 0, C$7)</f>
        <v>15% (after plan deductible)</v>
      </c>
      <c r="D36" s="104">
        <f ca="1">OFFSET('Plan Data'!$B27, 0, D$7)</f>
        <v>35</v>
      </c>
      <c r="E36" s="38">
        <f ca="1">OFFSET('Plan Data'!$B27, 0, E$7)</f>
        <v>0</v>
      </c>
      <c r="F36" s="174">
        <f ca="1">OFFSET('Plan Data'!$B27, 0, F$7)</f>
        <v>0</v>
      </c>
      <c r="G36" s="38" t="str">
        <f ca="1">OFFSET('Plan Data'!$B27, 0, G$7)</f>
        <v>$0 (after plan deductible)</v>
      </c>
    </row>
    <row r="37" spans="1:9" ht="22.5" x14ac:dyDescent="0.2">
      <c r="A37" s="38" t="s">
        <v>360</v>
      </c>
      <c r="B37" s="38" t="str">
        <f ca="1">OFFSET('Plan Data'!$B28, 0, B$7)</f>
        <v>15% (after plan deductible)</v>
      </c>
      <c r="C37" s="169" t="str">
        <f ca="1">OFFSET('Plan Data'!$B28, 0, C$7)</f>
        <v>15% (after plan deductible)</v>
      </c>
      <c r="D37" s="104" t="str">
        <f ca="1">OFFSET('Plan Data'!$B28, 0, D$7)</f>
        <v>25% (after plan deductible)</v>
      </c>
      <c r="E37" s="38" t="str">
        <f ca="1">OFFSET('Plan Data'!$B28, 0, E$7)</f>
        <v>45% (after plan deductible)</v>
      </c>
      <c r="F37" s="174" t="str">
        <f ca="1">OFFSET('Plan Data'!$B28, 0, F$7)</f>
        <v>45% (after plan deductible)</v>
      </c>
      <c r="G37" s="38" t="str">
        <f ca="1">OFFSET('Plan Data'!$B28, 0, G$7)</f>
        <v>25% (after plan deductible)</v>
      </c>
    </row>
    <row r="38" spans="1:9" ht="22.5" x14ac:dyDescent="0.2">
      <c r="A38" s="38" t="s">
        <v>361</v>
      </c>
      <c r="B38" s="38" t="str">
        <f ca="1">OFFSET('Plan Data'!$B29, 0, B$7)</f>
        <v>15% (after plan deductible)</v>
      </c>
      <c r="C38" s="169" t="str">
        <f ca="1">OFFSET('Plan Data'!$B29, 0, C$7)</f>
        <v>15% (after plan deductible)</v>
      </c>
      <c r="D38" s="104">
        <f ca="1">OFFSET('Plan Data'!$B29, 0, D$7)</f>
        <v>35</v>
      </c>
      <c r="E38" s="38">
        <f ca="1">OFFSET('Plan Data'!$B29, 0, E$7)</f>
        <v>0</v>
      </c>
      <c r="F38" s="174">
        <f ca="1">OFFSET('Plan Data'!$B29, 0, F$7)</f>
        <v>0</v>
      </c>
      <c r="G38" s="38" t="str">
        <f ca="1">OFFSET('Plan Data'!$B29, 0, G$7)</f>
        <v>$0 (after plan deductible)</v>
      </c>
    </row>
    <row r="39" spans="1:9" ht="22.5" x14ac:dyDescent="0.2">
      <c r="A39" s="38" t="s">
        <v>362</v>
      </c>
      <c r="B39" s="38" t="str">
        <f ca="1">OFFSET('Plan Data'!$B30, 0, B$7)</f>
        <v>15% (after plan deductible)</v>
      </c>
      <c r="C39" s="169" t="str">
        <f ca="1">OFFSET('Plan Data'!$B30, 0, C$7)</f>
        <v>15% (after plan deductible)</v>
      </c>
      <c r="D39" s="104" t="str">
        <f ca="1">OFFSET('Plan Data'!$B30, 0, D$7)</f>
        <v>25% (after plan deductible)</v>
      </c>
      <c r="E39" s="38" t="str">
        <f ca="1">OFFSET('Plan Data'!$B30, 0, E$7)</f>
        <v>45% (after plan deductible)</v>
      </c>
      <c r="F39" s="174" t="str">
        <f ca="1">OFFSET('Plan Data'!$B30, 0, F$7)</f>
        <v>45% (after plan deductible)</v>
      </c>
      <c r="G39" s="38" t="str">
        <f ca="1">OFFSET('Plan Data'!$B30, 0, G$7)</f>
        <v>25% (after plan deductible)</v>
      </c>
    </row>
    <row r="40" spans="1:9" ht="22.5" x14ac:dyDescent="0.2">
      <c r="A40" s="38" t="s">
        <v>290</v>
      </c>
      <c r="B40" s="38" t="str">
        <f ca="1">OFFSET('Plan Data'!$B31, 0, B$7)</f>
        <v>$0 (after plan deductible)</v>
      </c>
      <c r="C40" s="169" t="str">
        <f ca="1">OFFSET('Plan Data'!$B31, 0, C$7)</f>
        <v>$0 (after plan deductible)</v>
      </c>
      <c r="D40" s="104">
        <f ca="1">OFFSET('Plan Data'!$B31, 0, D$7)</f>
        <v>0</v>
      </c>
      <c r="E40" s="38">
        <f ca="1">OFFSET('Plan Data'!$B31, 0, E$7)</f>
        <v>0</v>
      </c>
      <c r="F40" s="174">
        <f ca="1">OFFSET('Plan Data'!$B31, 0, F$7)</f>
        <v>0</v>
      </c>
      <c r="G40" s="38" t="str">
        <f ca="1">OFFSET('Plan Data'!$B31, 0, G$7)</f>
        <v>$0 (after plan deductible)</v>
      </c>
    </row>
    <row r="41" spans="1:9" ht="27.75" customHeight="1" x14ac:dyDescent="0.2">
      <c r="A41" s="104" t="s">
        <v>287</v>
      </c>
      <c r="B41" s="38" t="str">
        <f ca="1">OFFSET('Plan Data'!$B32, 0, B$7)</f>
        <v>15% per visit (after plan deductible) for physician-referred acupuncture; chiropractic not covered</v>
      </c>
      <c r="C41" s="169" t="str">
        <f ca="1">OFFSET('Plan Data'!$B32, 0, C$7)</f>
        <v>15% per visit (after plan deductible) for physician-referred acupuncture; chiropractic not covered</v>
      </c>
      <c r="D41" s="104" t="str">
        <f ca="1">OFFSET('Plan Data'!$B32, 0, D$7)</f>
        <v>$35 per visit for physician-referred acupuncture;
chiropractic not covered</v>
      </c>
      <c r="E41" s="38" t="str">
        <f ca="1">OFFSET('Plan Data'!$B32, 0, E$7)</f>
        <v>$15 per visit (20 combined visits per year)</v>
      </c>
      <c r="F41" s="174" t="str">
        <f ca="1">OFFSET('Plan Data'!$B32, 0, F$7)</f>
        <v>$15 per visit (20 combined visits per year)</v>
      </c>
      <c r="G41" s="38" t="str">
        <f ca="1">OFFSET('Plan Data'!$B32, 0, G$7)</f>
        <v>25% per visit (after plan deductible) for physician-referred acupuncture; chiropractic not covered</v>
      </c>
    </row>
    <row r="42" spans="1:9" ht="22.5" x14ac:dyDescent="0.2">
      <c r="A42" s="51" t="s">
        <v>102</v>
      </c>
      <c r="B42" s="38" t="str">
        <f ca="1">OFFSET('Plan Data'!$B33, 0, B$7)</f>
        <v>15% (after plan deductible) (supplemental and base)††</v>
      </c>
      <c r="C42" s="169" t="str">
        <f ca="1">OFFSET('Plan Data'!$B33, 0, C$7)</f>
        <v>15% (after plan deductible) (supplemental and base)††</v>
      </c>
      <c r="D42" s="104" t="str">
        <f ca="1">OFFSET('Plan Data'!$B33, 0, D$7)</f>
        <v>50% (supplemental and base)††</v>
      </c>
      <c r="E42" s="38" t="str">
        <f ca="1">OFFSET('Plan Data'!$B33, 0, E$7)</f>
        <v>45% (supplemental and base)††</v>
      </c>
      <c r="F42" s="174" t="str">
        <f ca="1">OFFSET('Plan Data'!$B33, 0, F$7)</f>
        <v>45% (supplemental and base)††</v>
      </c>
      <c r="G42" s="38" t="str">
        <f ca="1">OFFSET('Plan Data'!$B33, 0, G$7)</f>
        <v>25% (after plan deductible) (supplemental and base)††</v>
      </c>
    </row>
    <row r="43" spans="1:9" x14ac:dyDescent="0.2">
      <c r="A43" s="38" t="s">
        <v>103</v>
      </c>
      <c r="B43" s="38" t="str">
        <f ca="1">OFFSET('Plan Data'!$B34, 0, B$7)</f>
        <v>$0 (after plan deductible)</v>
      </c>
      <c r="C43" s="169" t="str">
        <f ca="1">OFFSET('Plan Data'!$B34, 0, C$7)</f>
        <v>$0 (after plan deductible)</v>
      </c>
      <c r="D43" s="104">
        <f ca="1">OFFSET('Plan Data'!$B34, 0, D$7)</f>
        <v>0</v>
      </c>
      <c r="E43" s="38">
        <f ca="1">OFFSET('Plan Data'!$B34, 0, E$7)</f>
        <v>0</v>
      </c>
      <c r="F43" s="174">
        <f ca="1">OFFSET('Plan Data'!$B34, 0, F$7)</f>
        <v>0</v>
      </c>
      <c r="G43" s="38" t="str">
        <f ca="1">OFFSET('Plan Data'!$B34, 0, G$7)</f>
        <v>$0 (after plan deductible)</v>
      </c>
    </row>
    <row r="44" spans="1:9" x14ac:dyDescent="0.2">
      <c r="A44" s="38" t="s">
        <v>104</v>
      </c>
      <c r="B44" s="38" t="str">
        <f ca="1">OFFSET('Plan Data'!$B35, 0, B$7)</f>
        <v>1 pair of eyeglasses or contact lenses per year</v>
      </c>
      <c r="C44" s="169" t="str">
        <f ca="1">OFFSET('Plan Data'!$B35, 0, C$7)</f>
        <v>1 pair of eyeglasses or contact lenses per year</v>
      </c>
      <c r="D44" s="104" t="str">
        <f ca="1">OFFSET('Plan Data'!$B35, 0, D$7)</f>
        <v>1 pair of eyeglasses or contact lenses per year</v>
      </c>
      <c r="E44" s="38" t="str">
        <f ca="1">OFFSET('Plan Data'!$B35, 0, E$7)</f>
        <v>1 pair of eyeglasses or contact lenses per year</v>
      </c>
      <c r="F44" s="174" t="str">
        <f ca="1">OFFSET('Plan Data'!$B35, 0, F$7)</f>
        <v>1 pair of eyeglasses or contact lenses per year</v>
      </c>
      <c r="G44" s="38" t="str">
        <f ca="1">OFFSET('Plan Data'!$B35, 0, G$7)</f>
        <v>1 pair of eyeglasses or contact lenses per year</v>
      </c>
    </row>
    <row r="45" spans="1:9" x14ac:dyDescent="0.2">
      <c r="A45" s="38" t="s">
        <v>105</v>
      </c>
      <c r="B45" s="38">
        <f ca="1">OFFSET('Plan Data'!$B36, 0, B$7)</f>
        <v>0</v>
      </c>
      <c r="C45" s="169" t="str">
        <f ca="1">OFFSET('Plan Data'!$B36, 0, C$7)</f>
        <v>$0</v>
      </c>
      <c r="D45" s="104" t="str">
        <f ca="1">OFFSET('Plan Data'!$B36, 0, D$7)</f>
        <v>$0</v>
      </c>
      <c r="E45" s="38" t="str">
        <f ca="1">OFFSET('Plan Data'!$B36, 0, E$7)</f>
        <v>$0</v>
      </c>
      <c r="F45" s="174" t="str">
        <f ca="1">OFFSET('Plan Data'!$B36, 0, F$7)</f>
        <v>$0</v>
      </c>
      <c r="G45" s="38" t="str">
        <f ca="1">OFFSET('Plan Data'!$B36, 0, G$7)</f>
        <v>$0</v>
      </c>
    </row>
    <row r="46" spans="1:9" x14ac:dyDescent="0.2">
      <c r="A46" s="38" t="s">
        <v>106</v>
      </c>
      <c r="B46" s="38" t="str">
        <f ca="1">OFFSET('Plan Data'!$B37, 0, B$7)</f>
        <v>Not covered</v>
      </c>
      <c r="C46" s="169" t="str">
        <f ca="1">OFFSET('Plan Data'!$B37, 0, C$7)</f>
        <v>Not covered</v>
      </c>
      <c r="D46" s="104" t="str">
        <f ca="1">OFFSET('Plan Data'!$B37, 0, D$7)</f>
        <v>Not covered</v>
      </c>
      <c r="E46" s="38" t="str">
        <f ca="1">OFFSET('Plan Data'!$B37, 0, E$7)</f>
        <v>Not covered</v>
      </c>
      <c r="F46" s="174" t="str">
        <f ca="1">OFFSET('Plan Data'!$B37, 0, F$7)</f>
        <v>Not covered</v>
      </c>
      <c r="G46" s="38" t="str">
        <f ca="1">OFFSET('Plan Data'!$B37, 0, G$7)</f>
        <v>Not covered</v>
      </c>
    </row>
    <row r="47" spans="1:9" x14ac:dyDescent="0.2">
      <c r="A47" s="38" t="s">
        <v>107</v>
      </c>
      <c r="B47" s="38">
        <f ca="1">OFFSET('Plan Data'!$B38, 0, B$7)</f>
        <v>0</v>
      </c>
      <c r="C47" s="169">
        <f ca="1">OFFSET('Plan Data'!$B38, 0, C$7)</f>
        <v>0</v>
      </c>
      <c r="D47" s="104">
        <f ca="1">OFFSET('Plan Data'!$B38, 0, D$7)</f>
        <v>0</v>
      </c>
      <c r="E47" s="38">
        <f ca="1">OFFSET('Plan Data'!$B38, 0, E$7)</f>
        <v>0</v>
      </c>
      <c r="F47" s="174">
        <f ca="1">OFFSET('Plan Data'!$B38, 0, F$7)</f>
        <v>0</v>
      </c>
      <c r="G47" s="38">
        <f ca="1">OFFSET('Plan Data'!$B38, 0, G$7)</f>
        <v>0</v>
      </c>
    </row>
    <row r="48" spans="1:9" ht="22.5" x14ac:dyDescent="0.2">
      <c r="A48" s="38" t="s">
        <v>108</v>
      </c>
      <c r="B48" s="38" t="str">
        <f ca="1">OFFSET('Plan Data'!$B39, 0, B$7)</f>
        <v>15% (after plan deductible)</v>
      </c>
      <c r="C48" s="169" t="str">
        <f ca="1">OFFSET('Plan Data'!$B39, 0, C$7)</f>
        <v>15% (after plan deductible)</v>
      </c>
      <c r="D48" s="104">
        <f ca="1">OFFSET('Plan Data'!$B39, 0, D$7)</f>
        <v>0</v>
      </c>
      <c r="E48" s="38">
        <f ca="1">OFFSET('Plan Data'!$B39, 0, E$7)</f>
        <v>0</v>
      </c>
      <c r="F48" s="174">
        <f ca="1">OFFSET('Plan Data'!$B39, 0, F$7)</f>
        <v>0</v>
      </c>
      <c r="G48" s="38" t="str">
        <f ca="1">OFFSET('Plan Data'!$B39, 0, G$7)</f>
        <v>25% (after plan deductible)</v>
      </c>
    </row>
    <row r="49" spans="1:7" x14ac:dyDescent="0.2">
      <c r="A49" s="38" t="s">
        <v>109</v>
      </c>
      <c r="B49" s="38" t="str">
        <f ca="1">OFFSET('Plan Data'!$B40, 0, B$7)</f>
        <v>$0 (after plan deductible)</v>
      </c>
      <c r="C49" s="169" t="str">
        <f ca="1">OFFSET('Plan Data'!$B40, 0, C$7)</f>
        <v>0% (after plan deductible)</v>
      </c>
      <c r="D49" s="104" t="str">
        <f ca="1">OFFSET('Plan Data'!$B40, 0, D$7)</f>
        <v>$0</v>
      </c>
      <c r="E49" s="38" t="str">
        <f ca="1">OFFSET('Plan Data'!$B40, 0, E$7)</f>
        <v>$0</v>
      </c>
      <c r="F49" s="174" t="str">
        <f ca="1">OFFSET('Plan Data'!$B40, 0, F$7)</f>
        <v>$0</v>
      </c>
      <c r="G49" s="38" t="str">
        <f ca="1">OFFSET('Plan Data'!$B40, 0, G$7)</f>
        <v>0% (after plan deductible)</v>
      </c>
    </row>
    <row r="50" spans="1:7" ht="21" customHeight="1" x14ac:dyDescent="0.2">
      <c r="A50" s="175" t="s">
        <v>539</v>
      </c>
      <c r="B50" s="158"/>
      <c r="C50" s="158"/>
      <c r="D50" s="39"/>
      <c r="E50" s="34"/>
      <c r="F50" s="39"/>
      <c r="G50" s="34"/>
    </row>
    <row r="51" spans="1:7" ht="15.75" customHeight="1" x14ac:dyDescent="0.2">
      <c r="A51" s="185" t="s">
        <v>563</v>
      </c>
      <c r="B51" s="186"/>
      <c r="C51" s="186"/>
      <c r="D51" s="39"/>
      <c r="E51" s="34"/>
      <c r="F51" s="39"/>
      <c r="G51" s="34"/>
    </row>
    <row r="52" spans="1:7" ht="15.75" customHeight="1" x14ac:dyDescent="0.2">
      <c r="A52" s="100" t="s">
        <v>84</v>
      </c>
      <c r="B52" s="34"/>
      <c r="C52" s="34"/>
      <c r="D52" s="34"/>
      <c r="E52" s="34"/>
      <c r="F52" s="34"/>
      <c r="G52" s="34"/>
    </row>
    <row r="53" spans="1:7" ht="14.25" customHeight="1" x14ac:dyDescent="0.2">
      <c r="A53" s="100" t="s">
        <v>538</v>
      </c>
      <c r="B53" s="157"/>
      <c r="C53" s="157"/>
      <c r="D53" s="34"/>
      <c r="E53" s="34"/>
      <c r="F53" s="34"/>
      <c r="G53" s="34"/>
    </row>
    <row r="55" spans="1:7" x14ac:dyDescent="0.2">
      <c r="A55" s="55"/>
    </row>
    <row r="60" spans="1:7" ht="12.75" customHeight="1" x14ac:dyDescent="0.2"/>
    <row r="62" spans="1:7" s="179" customFormat="1" hidden="1" x14ac:dyDescent="0.2"/>
    <row r="63" spans="1:7" s="179" customFormat="1" hidden="1" x14ac:dyDescent="0.2">
      <c r="B63" s="179" t="s">
        <v>93</v>
      </c>
    </row>
    <row r="64" spans="1:7" s="179" customFormat="1" ht="13.5" hidden="1" thickBot="1" x14ac:dyDescent="0.25">
      <c r="B64" s="179" t="s">
        <v>94</v>
      </c>
    </row>
    <row r="65" spans="2:3" s="179" customFormat="1" ht="13.5" hidden="1" thickBot="1" x14ac:dyDescent="0.25">
      <c r="B65" s="180" t="str">
        <f>E3</f>
        <v>View KEY Differences</v>
      </c>
    </row>
    <row r="66" spans="2:3" s="179" customFormat="1" hidden="1" x14ac:dyDescent="0.2">
      <c r="B66" s="179" t="s">
        <v>95</v>
      </c>
    </row>
    <row r="67" spans="2:3" s="179" customFormat="1" ht="13.5" hidden="1" thickBot="1" x14ac:dyDescent="0.25">
      <c r="B67" s="181" t="s">
        <v>96</v>
      </c>
    </row>
    <row r="68" spans="2:3" s="179" customFormat="1" ht="13.5" hidden="1" thickBot="1" x14ac:dyDescent="0.25">
      <c r="B68" s="180">
        <f>VLOOKUP(B65, B70:C72, 2, FALSE)</f>
        <v>2</v>
      </c>
    </row>
    <row r="69" spans="2:3" s="179" customFormat="1" hidden="1" x14ac:dyDescent="0.2">
      <c r="B69" s="179" t="s">
        <v>97</v>
      </c>
    </row>
    <row r="70" spans="2:3" s="179" customFormat="1" hidden="1" x14ac:dyDescent="0.2">
      <c r="B70" s="181" t="s">
        <v>90</v>
      </c>
      <c r="C70" s="179">
        <v>1</v>
      </c>
    </row>
    <row r="71" spans="2:3" s="179" customFormat="1" hidden="1" x14ac:dyDescent="0.2">
      <c r="B71" s="179" t="s">
        <v>91</v>
      </c>
      <c r="C71" s="179">
        <v>2</v>
      </c>
    </row>
    <row r="72" spans="2:3" s="179" customFormat="1" hidden="1" x14ac:dyDescent="0.2">
      <c r="B72" s="179" t="s">
        <v>92</v>
      </c>
      <c r="C72" s="179">
        <v>3</v>
      </c>
    </row>
    <row r="73" spans="2:3" s="179" customFormat="1" hidden="1" x14ac:dyDescent="0.2"/>
  </sheetData>
  <sheetProtection algorithmName="SHA-512" hashValue="SA//3zKPzahTe67luNra0RWT8HpUmGMXV1YMpEKZbNrhdIVlHdt/hurHY0R4/Czw5M0kBAkf2pbIfGWPQp6QjA==" saltValue="MdFi+9aiQgV5fIha+lBHOA==" spinCount="100000" sheet="1" objects="1" scenarios="1"/>
  <mergeCells count="4">
    <mergeCell ref="A3:C3"/>
    <mergeCell ref="A1:C1"/>
    <mergeCell ref="A5:C5"/>
    <mergeCell ref="D5:G5"/>
  </mergeCells>
  <conditionalFormatting sqref="A16">
    <cfRule type="expression" dxfId="273" priority="580">
      <formula>AND($B16&lt;&gt;C16, VIEW_DIFF =1)</formula>
    </cfRule>
  </conditionalFormatting>
  <conditionalFormatting sqref="A13">
    <cfRule type="expression" dxfId="272" priority="577">
      <formula>AND($B13&lt;&gt;C13, VIEW_DIFF &lt;&gt;3)</formula>
    </cfRule>
  </conditionalFormatting>
  <conditionalFormatting sqref="C13">
    <cfRule type="expression" dxfId="271" priority="570">
      <formula>AND($B13&lt;&gt;C13, VIEW_DIFF &lt;&gt;3)</formula>
    </cfRule>
  </conditionalFormatting>
  <conditionalFormatting sqref="C16">
    <cfRule type="expression" dxfId="270" priority="567">
      <formula>AND($B16&lt;&gt;C16, VIEW_DIFF =1)</formula>
    </cfRule>
  </conditionalFormatting>
  <conditionalFormatting sqref="B13">
    <cfRule type="expression" dxfId="269" priority="515">
      <formula>AND($B13&lt;&gt;C13, VIEW_DIFF &lt;&gt;3)</formula>
    </cfRule>
  </conditionalFormatting>
  <conditionalFormatting sqref="B22">
    <cfRule type="expression" dxfId="268" priority="464">
      <formula>AND($B22&lt;&gt;C22, VIEW_DIFF =1)</formula>
    </cfRule>
  </conditionalFormatting>
  <conditionalFormatting sqref="B14">
    <cfRule type="expression" dxfId="267" priority="259">
      <formula>AND($B14&lt;&gt;C14, VIEW_DIFF &lt;&gt;3)</formula>
    </cfRule>
  </conditionalFormatting>
  <conditionalFormatting sqref="B15">
    <cfRule type="expression" dxfId="266" priority="258">
      <formula>AND($B15&lt;&gt;C15, VIEW_DIFF &lt;&gt;3)</formula>
    </cfRule>
  </conditionalFormatting>
  <conditionalFormatting sqref="B17">
    <cfRule type="expression" dxfId="265" priority="257">
      <formula>AND($B17&lt;&gt;C17, VIEW_DIFF &lt;&gt;3)</formula>
    </cfRule>
  </conditionalFormatting>
  <conditionalFormatting sqref="B28">
    <cfRule type="expression" dxfId="264" priority="256">
      <formula>AND($B28&lt;&gt;C28, VIEW_DIFF &lt;&gt;3)</formula>
    </cfRule>
  </conditionalFormatting>
  <conditionalFormatting sqref="B29">
    <cfRule type="expression" dxfId="263" priority="255">
      <formula>AND($B29&lt;&gt;C29, VIEW_DIFF &lt;&gt;3)</formula>
    </cfRule>
  </conditionalFormatting>
  <conditionalFormatting sqref="B31">
    <cfRule type="expression" dxfId="262" priority="254">
      <formula>AND($B31&lt;&gt;C31, VIEW_DIFF &lt;&gt;3)</formula>
    </cfRule>
  </conditionalFormatting>
  <conditionalFormatting sqref="B32">
    <cfRule type="expression" dxfId="261" priority="253">
      <formula>AND($B32&lt;&gt;C32, VIEW_DIFF &lt;&gt;3)</formula>
    </cfRule>
  </conditionalFormatting>
  <conditionalFormatting sqref="B33">
    <cfRule type="expression" dxfId="260" priority="252">
      <formula>AND($B33&lt;&gt;C33, VIEW_DIFF &lt;&gt;3)</formula>
    </cfRule>
  </conditionalFormatting>
  <conditionalFormatting sqref="B34">
    <cfRule type="expression" dxfId="259" priority="251">
      <formula>AND($B34&lt;&gt;C34, VIEW_DIFF &lt;&gt;3)</formula>
    </cfRule>
  </conditionalFormatting>
  <conditionalFormatting sqref="A14">
    <cfRule type="expression" dxfId="258" priority="250">
      <formula>AND($B14&lt;&gt;C14, VIEW_DIFF &lt;&gt;3)</formula>
    </cfRule>
  </conditionalFormatting>
  <conditionalFormatting sqref="A15">
    <cfRule type="expression" dxfId="257" priority="249">
      <formula>AND($B15&lt;&gt;C15, VIEW_DIFF &lt;&gt;3)</formula>
    </cfRule>
  </conditionalFormatting>
  <conditionalFormatting sqref="A29">
    <cfRule type="expression" dxfId="256" priority="248">
      <formula>AND($B29&lt;&gt;C29, VIEW_DIFF &lt;&gt;3)</formula>
    </cfRule>
  </conditionalFormatting>
  <conditionalFormatting sqref="A31">
    <cfRule type="expression" dxfId="255" priority="247">
      <formula>AND($B31&lt;&gt;C31, VIEW_DIFF &lt;&gt;3)</formula>
    </cfRule>
  </conditionalFormatting>
  <conditionalFormatting sqref="A17">
    <cfRule type="expression" dxfId="254" priority="246">
      <formula>AND($B17&lt;&gt;C17, VIEW_DIFF &lt;&gt;3)</formula>
    </cfRule>
  </conditionalFormatting>
  <conditionalFormatting sqref="A28">
    <cfRule type="expression" dxfId="253" priority="245">
      <formula>AND($B28&lt;&gt;C28, VIEW_DIFF &lt;&gt;3)</formula>
    </cfRule>
  </conditionalFormatting>
  <conditionalFormatting sqref="A32">
    <cfRule type="expression" dxfId="252" priority="244">
      <formula>AND($B32&lt;&gt;C32, VIEW_DIFF &lt;&gt;3)</formula>
    </cfRule>
  </conditionalFormatting>
  <conditionalFormatting sqref="A33">
    <cfRule type="expression" dxfId="251" priority="243">
      <formula>AND($B33&lt;&gt;C33, VIEW_DIFF &lt;&gt;3)</formula>
    </cfRule>
  </conditionalFormatting>
  <conditionalFormatting sqref="A34">
    <cfRule type="expression" dxfId="250" priority="242">
      <formula>AND($B34&lt;&gt;C34, VIEW_DIFF &lt;&gt;3)</formula>
    </cfRule>
  </conditionalFormatting>
  <conditionalFormatting sqref="C14">
    <cfRule type="expression" dxfId="249" priority="241">
      <formula>AND($B14&lt;&gt;C14, VIEW_DIFF &lt;&gt;3)</formula>
    </cfRule>
  </conditionalFormatting>
  <conditionalFormatting sqref="C15">
    <cfRule type="expression" dxfId="248" priority="240">
      <formula>AND($B15&lt;&gt;C15, VIEW_DIFF &lt;&gt;3)</formula>
    </cfRule>
  </conditionalFormatting>
  <conditionalFormatting sqref="C17">
    <cfRule type="expression" dxfId="247" priority="239">
      <formula>AND($B17&lt;&gt;C17, VIEW_DIFF &lt;&gt;3)</formula>
    </cfRule>
  </conditionalFormatting>
  <conditionalFormatting sqref="C28">
    <cfRule type="expression" dxfId="246" priority="238">
      <formula>AND($B28&lt;&gt;C28, VIEW_DIFF &lt;&gt;3)</formula>
    </cfRule>
  </conditionalFormatting>
  <conditionalFormatting sqref="C29">
    <cfRule type="expression" dxfId="245" priority="237">
      <formula>AND($B29&lt;&gt;C29, VIEW_DIFF &lt;&gt;3)</formula>
    </cfRule>
  </conditionalFormatting>
  <conditionalFormatting sqref="C31">
    <cfRule type="expression" dxfId="244" priority="236">
      <formula>AND($B31&lt;&gt;C31, VIEW_DIFF &lt;&gt;3)</formula>
    </cfRule>
  </conditionalFormatting>
  <conditionalFormatting sqref="C32">
    <cfRule type="expression" dxfId="243" priority="235">
      <formula>AND($B32&lt;&gt;C32, VIEW_DIFF &lt;&gt;3)</formula>
    </cfRule>
  </conditionalFormatting>
  <conditionalFormatting sqref="C33">
    <cfRule type="expression" dxfId="242" priority="234">
      <formula>AND($B33&lt;&gt;C33, VIEW_DIFF &lt;&gt;3)</formula>
    </cfRule>
  </conditionalFormatting>
  <conditionalFormatting sqref="C34">
    <cfRule type="expression" dxfId="241" priority="233">
      <formula>AND($B34&lt;&gt;C34, VIEW_DIFF &lt;&gt;3)</formula>
    </cfRule>
  </conditionalFormatting>
  <conditionalFormatting sqref="B16">
    <cfRule type="expression" dxfId="240" priority="232">
      <formula>AND($B16&lt;&gt;C16, VIEW_DIFF =1)</formula>
    </cfRule>
  </conditionalFormatting>
  <conditionalFormatting sqref="B18">
    <cfRule type="expression" dxfId="239" priority="231">
      <formula>AND($B18&lt;&gt;C18, VIEW_DIFF =1)</formula>
    </cfRule>
  </conditionalFormatting>
  <conditionalFormatting sqref="B19">
    <cfRule type="expression" dxfId="238" priority="230">
      <formula>AND($B19&lt;&gt;C19, VIEW_DIFF =1)</formula>
    </cfRule>
  </conditionalFormatting>
  <conditionalFormatting sqref="B20">
    <cfRule type="expression" dxfId="237" priority="229">
      <formula>AND($B20&lt;&gt;C20, VIEW_DIFF =1)</formula>
    </cfRule>
  </conditionalFormatting>
  <conditionalFormatting sqref="B21">
    <cfRule type="expression" dxfId="236" priority="228">
      <formula>AND($B21&lt;&gt;C21, VIEW_DIFF =1)</formula>
    </cfRule>
  </conditionalFormatting>
  <conditionalFormatting sqref="B23">
    <cfRule type="expression" dxfId="235" priority="227">
      <formula>AND($B23&lt;&gt;C23, VIEW_DIFF =1)</formula>
    </cfRule>
  </conditionalFormatting>
  <conditionalFormatting sqref="B24">
    <cfRule type="expression" dxfId="234" priority="226">
      <formula>AND($B24&lt;&gt;C24, VIEW_DIFF =1)</formula>
    </cfRule>
  </conditionalFormatting>
  <conditionalFormatting sqref="B25">
    <cfRule type="expression" dxfId="233" priority="225">
      <formula>AND($B25&lt;&gt;C25, VIEW_DIFF =1)</formula>
    </cfRule>
  </conditionalFormatting>
  <conditionalFormatting sqref="B26">
    <cfRule type="expression" dxfId="232" priority="224">
      <formula>AND($B26&lt;&gt;C26, VIEW_DIFF =1)</formula>
    </cfRule>
  </conditionalFormatting>
  <conditionalFormatting sqref="B27">
    <cfRule type="expression" dxfId="231" priority="223">
      <formula>AND($B27&lt;&gt;C27, VIEW_DIFF =1)</formula>
    </cfRule>
  </conditionalFormatting>
  <conditionalFormatting sqref="B30">
    <cfRule type="expression" dxfId="230" priority="222">
      <formula>AND($B30&lt;&gt;C30, VIEW_DIFF =1)</formula>
    </cfRule>
  </conditionalFormatting>
  <conditionalFormatting sqref="B35">
    <cfRule type="expression" dxfId="229" priority="221">
      <formula>AND($B35&lt;&gt;C35, VIEW_DIFF =1)</formula>
    </cfRule>
  </conditionalFormatting>
  <conditionalFormatting sqref="B36">
    <cfRule type="expression" dxfId="228" priority="220">
      <formula>AND($B36&lt;&gt;C36, VIEW_DIFF =1)</formula>
    </cfRule>
  </conditionalFormatting>
  <conditionalFormatting sqref="B37">
    <cfRule type="expression" dxfId="227" priority="219">
      <formula>AND($B37&lt;&gt;C37, VIEW_DIFF =1)</formula>
    </cfRule>
  </conditionalFormatting>
  <conditionalFormatting sqref="B38">
    <cfRule type="expression" dxfId="226" priority="218">
      <formula>AND($B38&lt;&gt;C38, VIEW_DIFF =1)</formula>
    </cfRule>
  </conditionalFormatting>
  <conditionalFormatting sqref="B39">
    <cfRule type="expression" dxfId="225" priority="217">
      <formula>AND($B39&lt;&gt;C39, VIEW_DIFF =1)</formula>
    </cfRule>
  </conditionalFormatting>
  <conditionalFormatting sqref="B40">
    <cfRule type="expression" dxfId="224" priority="216">
      <formula>AND($B40&lt;&gt;C40, VIEW_DIFF =1)</formula>
    </cfRule>
  </conditionalFormatting>
  <conditionalFormatting sqref="B48">
    <cfRule type="expression" dxfId="223" priority="209">
      <formula>AND($B48&lt;&gt;C48, VIEW_DIFF =1)</formula>
    </cfRule>
  </conditionalFormatting>
  <conditionalFormatting sqref="B43">
    <cfRule type="expression" dxfId="222" priority="214">
      <formula>AND($B43&lt;&gt;C43, VIEW_DIFF =1)</formula>
    </cfRule>
  </conditionalFormatting>
  <conditionalFormatting sqref="B44">
    <cfRule type="expression" dxfId="221" priority="213">
      <formula>AND($B44&lt;&gt;C44, VIEW_DIFF =1)</formula>
    </cfRule>
  </conditionalFormatting>
  <conditionalFormatting sqref="B45">
    <cfRule type="expression" dxfId="220" priority="212">
      <formula>AND($B45&lt;&gt;C45, VIEW_DIFF =1)</formula>
    </cfRule>
  </conditionalFormatting>
  <conditionalFormatting sqref="B46">
    <cfRule type="expression" dxfId="219" priority="211">
      <formula>AND($B46&lt;&gt;C46, VIEW_DIFF =1)</formula>
    </cfRule>
  </conditionalFormatting>
  <conditionalFormatting sqref="B47">
    <cfRule type="expression" dxfId="218" priority="210">
      <formula>AND($B47&lt;&gt;C47, VIEW_DIFF =1)</formula>
    </cfRule>
  </conditionalFormatting>
  <conditionalFormatting sqref="B49">
    <cfRule type="expression" dxfId="217" priority="208">
      <formula>AND($B49&lt;&gt;C49, VIEW_DIFF =1)</formula>
    </cfRule>
  </conditionalFormatting>
  <conditionalFormatting sqref="C18">
    <cfRule type="expression" dxfId="216" priority="207">
      <formula>AND($B18&lt;&gt;C18, VIEW_DIFF =1)</formula>
    </cfRule>
  </conditionalFormatting>
  <conditionalFormatting sqref="C19">
    <cfRule type="expression" dxfId="215" priority="206">
      <formula>AND($B19&lt;&gt;C19, VIEW_DIFF =1)</formula>
    </cfRule>
  </conditionalFormatting>
  <conditionalFormatting sqref="C20">
    <cfRule type="expression" dxfId="214" priority="205">
      <formula>AND($B20&lt;&gt;C20, VIEW_DIFF =1)</formula>
    </cfRule>
  </conditionalFormatting>
  <conditionalFormatting sqref="C21">
    <cfRule type="expression" dxfId="213" priority="204">
      <formula>AND($B21&lt;&gt;C21, VIEW_DIFF =1)</formula>
    </cfRule>
  </conditionalFormatting>
  <conditionalFormatting sqref="C22">
    <cfRule type="expression" dxfId="212" priority="203">
      <formula>AND($B22&lt;&gt;C22, VIEW_DIFF =1)</formula>
    </cfRule>
  </conditionalFormatting>
  <conditionalFormatting sqref="C23">
    <cfRule type="expression" dxfId="211" priority="202">
      <formula>AND($B23&lt;&gt;C23, VIEW_DIFF =1)</formula>
    </cfRule>
  </conditionalFormatting>
  <conditionalFormatting sqref="C24">
    <cfRule type="expression" dxfId="210" priority="201">
      <formula>AND($B24&lt;&gt;C24, VIEW_DIFF =1)</formula>
    </cfRule>
  </conditionalFormatting>
  <conditionalFormatting sqref="C25">
    <cfRule type="expression" dxfId="209" priority="200">
      <formula>AND($B25&lt;&gt;C25, VIEW_DIFF =1)</formula>
    </cfRule>
  </conditionalFormatting>
  <conditionalFormatting sqref="C26">
    <cfRule type="expression" dxfId="208" priority="199">
      <formula>AND($B26&lt;&gt;C26, VIEW_DIFF =1)</formula>
    </cfRule>
  </conditionalFormatting>
  <conditionalFormatting sqref="C27">
    <cfRule type="expression" dxfId="207" priority="198">
      <formula>AND($B27&lt;&gt;C27, VIEW_DIFF =1)</formula>
    </cfRule>
  </conditionalFormatting>
  <conditionalFormatting sqref="C30">
    <cfRule type="expression" dxfId="206" priority="197">
      <formula>AND($B30&lt;&gt;C30, VIEW_DIFF =1)</formula>
    </cfRule>
  </conditionalFormatting>
  <conditionalFormatting sqref="C35">
    <cfRule type="expression" dxfId="205" priority="196">
      <formula>AND($B35&lt;&gt;C35, VIEW_DIFF =1)</formula>
    </cfRule>
  </conditionalFormatting>
  <conditionalFormatting sqref="C36">
    <cfRule type="expression" dxfId="204" priority="195">
      <formula>AND($B36&lt;&gt;C36, VIEW_DIFF =1)</formula>
    </cfRule>
  </conditionalFormatting>
  <conditionalFormatting sqref="C37">
    <cfRule type="expression" dxfId="203" priority="194">
      <formula>AND($B37&lt;&gt;C37, VIEW_DIFF =1)</formula>
    </cfRule>
  </conditionalFormatting>
  <conditionalFormatting sqref="C38">
    <cfRule type="expression" dxfId="202" priority="193">
      <formula>AND($B38&lt;&gt;C38, VIEW_DIFF =1)</formula>
    </cfRule>
  </conditionalFormatting>
  <conditionalFormatting sqref="C39">
    <cfRule type="expression" dxfId="201" priority="192">
      <formula>AND($B39&lt;&gt;C39, VIEW_DIFF =1)</formula>
    </cfRule>
  </conditionalFormatting>
  <conditionalFormatting sqref="C40">
    <cfRule type="expression" dxfId="200" priority="191">
      <formula>AND($B40&lt;&gt;C40, VIEW_DIFF =1)</formula>
    </cfRule>
  </conditionalFormatting>
  <conditionalFormatting sqref="C47">
    <cfRule type="expression" dxfId="199" priority="185">
      <formula>AND($B47&lt;&gt;C47, VIEW_DIFF =1)</formula>
    </cfRule>
  </conditionalFormatting>
  <conditionalFormatting sqref="C43">
    <cfRule type="expression" dxfId="198" priority="189">
      <formula>AND($B43&lt;&gt;C43, VIEW_DIFF =1)</formula>
    </cfRule>
  </conditionalFormatting>
  <conditionalFormatting sqref="C44">
    <cfRule type="expression" dxfId="197" priority="188">
      <formula>AND($B44&lt;&gt;C44, VIEW_DIFF =1)</formula>
    </cfRule>
  </conditionalFormatting>
  <conditionalFormatting sqref="C45">
    <cfRule type="expression" dxfId="196" priority="187">
      <formula>AND($B45&lt;&gt;C45, VIEW_DIFF =1)</formula>
    </cfRule>
  </conditionalFormatting>
  <conditionalFormatting sqref="C46">
    <cfRule type="expression" dxfId="195" priority="186">
      <formula>AND($B46&lt;&gt;C46, VIEW_DIFF =1)</formula>
    </cfRule>
  </conditionalFormatting>
  <conditionalFormatting sqref="C48">
    <cfRule type="expression" dxfId="194" priority="184">
      <formula>AND($B48&lt;&gt;C48, VIEW_DIFF =1)</formula>
    </cfRule>
  </conditionalFormatting>
  <conditionalFormatting sqref="C49">
    <cfRule type="expression" dxfId="193" priority="183">
      <formula>AND($B49&lt;&gt;C49, VIEW_DIFF =1)</formula>
    </cfRule>
  </conditionalFormatting>
  <conditionalFormatting sqref="A18">
    <cfRule type="expression" dxfId="192" priority="182">
      <formula>AND($B18&lt;&gt;C18, VIEW_DIFF =1)</formula>
    </cfRule>
  </conditionalFormatting>
  <conditionalFormatting sqref="A19">
    <cfRule type="expression" dxfId="191" priority="181">
      <formula>AND($B19&lt;&gt;C19, VIEW_DIFF =1)</formula>
    </cfRule>
  </conditionalFormatting>
  <conditionalFormatting sqref="A20">
    <cfRule type="expression" dxfId="190" priority="180">
      <formula>AND($B20&lt;&gt;C20, VIEW_DIFF =1)</formula>
    </cfRule>
  </conditionalFormatting>
  <conditionalFormatting sqref="A21">
    <cfRule type="expression" dxfId="189" priority="179">
      <formula>AND($B21&lt;&gt;C21, VIEW_DIFF =1)</formula>
    </cfRule>
  </conditionalFormatting>
  <conditionalFormatting sqref="A22">
    <cfRule type="expression" dxfId="188" priority="178">
      <formula>AND($B22&lt;&gt;C22, VIEW_DIFF =1)</formula>
    </cfRule>
  </conditionalFormatting>
  <conditionalFormatting sqref="A23">
    <cfRule type="expression" dxfId="187" priority="177">
      <formula>AND($B23&lt;&gt;C23, VIEW_DIFF =1)</formula>
    </cfRule>
  </conditionalFormatting>
  <conditionalFormatting sqref="A24">
    <cfRule type="expression" dxfId="186" priority="176">
      <formula>AND($B24&lt;&gt;C24, VIEW_DIFF =1)</formula>
    </cfRule>
  </conditionalFormatting>
  <conditionalFormatting sqref="A25">
    <cfRule type="expression" dxfId="185" priority="175">
      <formula>AND($B25&lt;&gt;C25, VIEW_DIFF =1)</formula>
    </cfRule>
  </conditionalFormatting>
  <conditionalFormatting sqref="A26">
    <cfRule type="expression" dxfId="184" priority="174">
      <formula>AND($B26&lt;&gt;C26, VIEW_DIFF =1)</formula>
    </cfRule>
  </conditionalFormatting>
  <conditionalFormatting sqref="A27">
    <cfRule type="expression" dxfId="183" priority="173">
      <formula>AND($B27&lt;&gt;C27, VIEW_DIFF =1)</formula>
    </cfRule>
  </conditionalFormatting>
  <conditionalFormatting sqref="A30">
    <cfRule type="expression" dxfId="182" priority="172">
      <formula>AND($B30&lt;&gt;C30, VIEW_DIFF =1)</formula>
    </cfRule>
  </conditionalFormatting>
  <conditionalFormatting sqref="A35">
    <cfRule type="expression" dxfId="181" priority="171">
      <formula>AND($B35&lt;&gt;C35, VIEW_DIFF =1)</formula>
    </cfRule>
  </conditionalFormatting>
  <conditionalFormatting sqref="A36">
    <cfRule type="expression" dxfId="180" priority="170">
      <formula>AND($B36&lt;&gt;C36, VIEW_DIFF =1)</formula>
    </cfRule>
  </conditionalFormatting>
  <conditionalFormatting sqref="A37">
    <cfRule type="expression" dxfId="179" priority="169">
      <formula>AND($B37&lt;&gt;C37, VIEW_DIFF =1)</formula>
    </cfRule>
  </conditionalFormatting>
  <conditionalFormatting sqref="A38">
    <cfRule type="expression" dxfId="178" priority="168">
      <formula>AND($B38&lt;&gt;C38, VIEW_DIFF =1)</formula>
    </cfRule>
  </conditionalFormatting>
  <conditionalFormatting sqref="A39">
    <cfRule type="expression" dxfId="177" priority="167">
      <formula>AND($B39&lt;&gt;C39, VIEW_DIFF =1)</formula>
    </cfRule>
  </conditionalFormatting>
  <conditionalFormatting sqref="A40:A41">
    <cfRule type="expression" dxfId="176" priority="166">
      <formula>AND($B40&lt;&gt;C40, VIEW_DIFF =1)</formula>
    </cfRule>
  </conditionalFormatting>
  <conditionalFormatting sqref="A49">
    <cfRule type="expression" dxfId="175" priority="158">
      <formula>AND($B49&lt;&gt;C49, VIEW_DIFF =1)</formula>
    </cfRule>
  </conditionalFormatting>
  <conditionalFormatting sqref="A43">
    <cfRule type="expression" dxfId="174" priority="164">
      <formula>AND($B43&lt;&gt;C43, VIEW_DIFF =1)</formula>
    </cfRule>
  </conditionalFormatting>
  <conditionalFormatting sqref="A44">
    <cfRule type="expression" dxfId="173" priority="163">
      <formula>AND($B44&lt;&gt;C44, VIEW_DIFF =1)</formula>
    </cfRule>
  </conditionalFormatting>
  <conditionalFormatting sqref="A45">
    <cfRule type="expression" dxfId="172" priority="162">
      <formula>AND($B45&lt;&gt;C45, VIEW_DIFF =1)</formula>
    </cfRule>
  </conditionalFormatting>
  <conditionalFormatting sqref="A46">
    <cfRule type="expression" dxfId="171" priority="161">
      <formula>AND($B46&lt;&gt;C46, VIEW_DIFF =1)</formula>
    </cfRule>
  </conditionalFormatting>
  <conditionalFormatting sqref="A47">
    <cfRule type="expression" dxfId="170" priority="160">
      <formula>AND($B47&lt;&gt;C47, VIEW_DIFF =1)</formula>
    </cfRule>
  </conditionalFormatting>
  <conditionalFormatting sqref="A48">
    <cfRule type="expression" dxfId="169" priority="159">
      <formula>AND($B48&lt;&gt;C48, VIEW_DIFF =1)</formula>
    </cfRule>
  </conditionalFormatting>
  <conditionalFormatting sqref="D13">
    <cfRule type="expression" dxfId="168" priority="157">
      <formula>AND($B13&lt;&gt;D13, VIEW_DIFF &lt;&gt;3)</formula>
    </cfRule>
  </conditionalFormatting>
  <conditionalFormatting sqref="D14">
    <cfRule type="expression" dxfId="167" priority="156">
      <formula>AND($B14&lt;&gt;D14, VIEW_DIFF &lt;&gt;3)</formula>
    </cfRule>
  </conditionalFormatting>
  <conditionalFormatting sqref="D15">
    <cfRule type="expression" dxfId="166" priority="155">
      <formula>AND($B15&lt;&gt;D15, VIEW_DIFF &lt;&gt;3)</formula>
    </cfRule>
  </conditionalFormatting>
  <conditionalFormatting sqref="D17">
    <cfRule type="expression" dxfId="165" priority="154">
      <formula>AND($B17&lt;&gt;D17, VIEW_DIFF &lt;&gt;3)</formula>
    </cfRule>
  </conditionalFormatting>
  <conditionalFormatting sqref="D28">
    <cfRule type="expression" dxfId="164" priority="153">
      <formula>AND($B28&lt;&gt;D28, VIEW_DIFF &lt;&gt;3)</formula>
    </cfRule>
  </conditionalFormatting>
  <conditionalFormatting sqref="D29">
    <cfRule type="expression" dxfId="163" priority="152">
      <formula>AND($B29&lt;&gt;D29, VIEW_DIFF &lt;&gt;3)</formula>
    </cfRule>
  </conditionalFormatting>
  <conditionalFormatting sqref="D31">
    <cfRule type="expression" dxfId="162" priority="151">
      <formula>AND($B31&lt;&gt;D31, VIEW_DIFF &lt;&gt;3)</formula>
    </cfRule>
  </conditionalFormatting>
  <conditionalFormatting sqref="D32">
    <cfRule type="expression" dxfId="161" priority="150">
      <formula>AND($B32&lt;&gt;D32, VIEW_DIFF &lt;&gt;3)</formula>
    </cfRule>
  </conditionalFormatting>
  <conditionalFormatting sqref="D33">
    <cfRule type="expression" dxfId="160" priority="149">
      <formula>AND($B33&lt;&gt;D33, VIEW_DIFF &lt;&gt;3)</formula>
    </cfRule>
  </conditionalFormatting>
  <conditionalFormatting sqref="D34">
    <cfRule type="expression" dxfId="159" priority="148">
      <formula>AND($B34&lt;&gt;D34, VIEW_DIFF &lt;&gt;3)</formula>
    </cfRule>
  </conditionalFormatting>
  <conditionalFormatting sqref="D16">
    <cfRule type="expression" dxfId="158" priority="147">
      <formula>AND($B16&lt;&gt;D16, VIEW_DIFF =1)</formula>
    </cfRule>
  </conditionalFormatting>
  <conditionalFormatting sqref="D18">
    <cfRule type="expression" dxfId="157" priority="146">
      <formula>AND($B18&lt;&gt;D18, VIEW_DIFF =1)</formula>
    </cfRule>
  </conditionalFormatting>
  <conditionalFormatting sqref="D19">
    <cfRule type="expression" dxfId="156" priority="145">
      <formula>AND($B19&lt;&gt;D19, VIEW_DIFF =1)</formula>
    </cfRule>
  </conditionalFormatting>
  <conditionalFormatting sqref="D20">
    <cfRule type="expression" dxfId="155" priority="144">
      <formula>AND($B20&lt;&gt;D20, VIEW_DIFF =1)</formula>
    </cfRule>
  </conditionalFormatting>
  <conditionalFormatting sqref="D21">
    <cfRule type="expression" dxfId="154" priority="143">
      <formula>AND($B21&lt;&gt;D21, VIEW_DIFF =1)</formula>
    </cfRule>
  </conditionalFormatting>
  <conditionalFormatting sqref="D22">
    <cfRule type="expression" dxfId="153" priority="142">
      <formula>AND($B22&lt;&gt;D22, VIEW_DIFF =1)</formula>
    </cfRule>
  </conditionalFormatting>
  <conditionalFormatting sqref="D23">
    <cfRule type="expression" dxfId="152" priority="141">
      <formula>AND($B23&lt;&gt;D23, VIEW_DIFF =1)</formula>
    </cfRule>
  </conditionalFormatting>
  <conditionalFormatting sqref="D24">
    <cfRule type="expression" dxfId="151" priority="140">
      <formula>AND($B24&lt;&gt;D24, VIEW_DIFF =1)</formula>
    </cfRule>
  </conditionalFormatting>
  <conditionalFormatting sqref="D25">
    <cfRule type="expression" dxfId="150" priority="139">
      <formula>AND($B25&lt;&gt;D25, VIEW_DIFF =1)</formula>
    </cfRule>
  </conditionalFormatting>
  <conditionalFormatting sqref="D26">
    <cfRule type="expression" dxfId="149" priority="138">
      <formula>AND($B26&lt;&gt;D26, VIEW_DIFF =1)</formula>
    </cfRule>
  </conditionalFormatting>
  <conditionalFormatting sqref="D27">
    <cfRule type="expression" dxfId="148" priority="137">
      <formula>AND($B27&lt;&gt;D27, VIEW_DIFF =1)</formula>
    </cfRule>
  </conditionalFormatting>
  <conditionalFormatting sqref="D30">
    <cfRule type="expression" dxfId="147" priority="136">
      <formula>AND($B30&lt;&gt;D30, VIEW_DIFF =1)</formula>
    </cfRule>
  </conditionalFormatting>
  <conditionalFormatting sqref="D35">
    <cfRule type="expression" dxfId="146" priority="135">
      <formula>AND($B35&lt;&gt;D35, VIEW_DIFF =1)</formula>
    </cfRule>
  </conditionalFormatting>
  <conditionalFormatting sqref="D36">
    <cfRule type="expression" dxfId="145" priority="134">
      <formula>AND($B36&lt;&gt;D36, VIEW_DIFF =1)</formula>
    </cfRule>
  </conditionalFormatting>
  <conditionalFormatting sqref="D37">
    <cfRule type="expression" dxfId="144" priority="133">
      <formula>AND($B37&lt;&gt;D37, VIEW_DIFF =1)</formula>
    </cfRule>
  </conditionalFormatting>
  <conditionalFormatting sqref="D38">
    <cfRule type="expression" dxfId="143" priority="132">
      <formula>AND($B38&lt;&gt;D38, VIEW_DIFF =1)</formula>
    </cfRule>
  </conditionalFormatting>
  <conditionalFormatting sqref="D39">
    <cfRule type="expression" dxfId="142" priority="131">
      <formula>AND($B39&lt;&gt;D39, VIEW_DIFF =1)</formula>
    </cfRule>
  </conditionalFormatting>
  <conditionalFormatting sqref="D40">
    <cfRule type="expression" dxfId="141" priority="130">
      <formula>AND($B40&lt;&gt;D40, VIEW_DIFF =1)</formula>
    </cfRule>
  </conditionalFormatting>
  <conditionalFormatting sqref="D46">
    <cfRule type="expression" dxfId="140" priority="125">
      <formula>AND($B46&lt;&gt;D46, VIEW_DIFF =1)</formula>
    </cfRule>
  </conditionalFormatting>
  <conditionalFormatting sqref="D43">
    <cfRule type="expression" dxfId="139" priority="128">
      <formula>AND($B43&lt;&gt;D43, VIEW_DIFF =1)</formula>
    </cfRule>
  </conditionalFormatting>
  <conditionalFormatting sqref="D44">
    <cfRule type="expression" dxfId="138" priority="127">
      <formula>AND($B44&lt;&gt;D44, VIEW_DIFF =1)</formula>
    </cfRule>
  </conditionalFormatting>
  <conditionalFormatting sqref="D45">
    <cfRule type="expression" dxfId="137" priority="126">
      <formula>AND($B45&lt;&gt;D45, VIEW_DIFF =1)</formula>
    </cfRule>
  </conditionalFormatting>
  <conditionalFormatting sqref="D47">
    <cfRule type="expression" dxfId="136" priority="124">
      <formula>AND($B47&lt;&gt;D47, VIEW_DIFF =1)</formula>
    </cfRule>
  </conditionalFormatting>
  <conditionalFormatting sqref="D48">
    <cfRule type="expression" dxfId="135" priority="123">
      <formula>AND($B48&lt;&gt;D48, VIEW_DIFF =1)</formula>
    </cfRule>
  </conditionalFormatting>
  <conditionalFormatting sqref="D49">
    <cfRule type="expression" dxfId="134" priority="122">
      <formula>AND($B49&lt;&gt;D49, VIEW_DIFF =1)</formula>
    </cfRule>
  </conditionalFormatting>
  <conditionalFormatting sqref="E13">
    <cfRule type="expression" dxfId="133" priority="121">
      <formula>AND($B13&lt;&gt;E13, VIEW_DIFF &lt;&gt;3)</formula>
    </cfRule>
  </conditionalFormatting>
  <conditionalFormatting sqref="E14">
    <cfRule type="expression" dxfId="132" priority="120">
      <formula>AND($B14&lt;&gt;E14, VIEW_DIFF &lt;&gt;3)</formula>
    </cfRule>
  </conditionalFormatting>
  <conditionalFormatting sqref="E15">
    <cfRule type="expression" dxfId="131" priority="119">
      <formula>AND($B15&lt;&gt;E15, VIEW_DIFF &lt;&gt;3)</formula>
    </cfRule>
  </conditionalFormatting>
  <conditionalFormatting sqref="E17">
    <cfRule type="expression" dxfId="130" priority="118">
      <formula>AND($B17&lt;&gt;E17, VIEW_DIFF &lt;&gt;3)</formula>
    </cfRule>
  </conditionalFormatting>
  <conditionalFormatting sqref="E28">
    <cfRule type="expression" dxfId="129" priority="117">
      <formula>AND($B28&lt;&gt;E28, VIEW_DIFF &lt;&gt;3)</formula>
    </cfRule>
  </conditionalFormatting>
  <conditionalFormatting sqref="E29">
    <cfRule type="expression" dxfId="128" priority="116">
      <formula>AND($B29&lt;&gt;E29, VIEW_DIFF &lt;&gt;3)</formula>
    </cfRule>
  </conditionalFormatting>
  <conditionalFormatting sqref="E31">
    <cfRule type="expression" dxfId="127" priority="115">
      <formula>AND($B31&lt;&gt;E31, VIEW_DIFF &lt;&gt;3)</formula>
    </cfRule>
  </conditionalFormatting>
  <conditionalFormatting sqref="E32">
    <cfRule type="expression" dxfId="126" priority="114">
      <formula>AND($B32&lt;&gt;E32, VIEW_DIFF &lt;&gt;3)</formula>
    </cfRule>
  </conditionalFormatting>
  <conditionalFormatting sqref="E33">
    <cfRule type="expression" dxfId="125" priority="113">
      <formula>AND($B33&lt;&gt;E33, VIEW_DIFF &lt;&gt;3)</formula>
    </cfRule>
  </conditionalFormatting>
  <conditionalFormatting sqref="E34">
    <cfRule type="expression" dxfId="124" priority="112">
      <formula>AND($B34&lt;&gt;E34, VIEW_DIFF &lt;&gt;3)</formula>
    </cfRule>
  </conditionalFormatting>
  <conditionalFormatting sqref="E16">
    <cfRule type="expression" dxfId="123" priority="111">
      <formula>AND($B16&lt;&gt;E16, VIEW_DIFF =1)</formula>
    </cfRule>
  </conditionalFormatting>
  <conditionalFormatting sqref="E18">
    <cfRule type="expression" dxfId="122" priority="110">
      <formula>AND($B18&lt;&gt;E18, VIEW_DIFF =1)</formula>
    </cfRule>
  </conditionalFormatting>
  <conditionalFormatting sqref="E19">
    <cfRule type="expression" dxfId="121" priority="109">
      <formula>AND($B19&lt;&gt;E19, VIEW_DIFF =1)</formula>
    </cfRule>
  </conditionalFormatting>
  <conditionalFormatting sqref="E20">
    <cfRule type="expression" dxfId="120" priority="108">
      <formula>AND($B20&lt;&gt;E20, VIEW_DIFF =1)</formula>
    </cfRule>
  </conditionalFormatting>
  <conditionalFormatting sqref="E21">
    <cfRule type="expression" dxfId="119" priority="107">
      <formula>AND($B21&lt;&gt;E21, VIEW_DIFF =1)</formula>
    </cfRule>
  </conditionalFormatting>
  <conditionalFormatting sqref="E22">
    <cfRule type="expression" dxfId="118" priority="106">
      <formula>AND($B22&lt;&gt;E22, VIEW_DIFF =1)</formula>
    </cfRule>
  </conditionalFormatting>
  <conditionalFormatting sqref="E23">
    <cfRule type="expression" dxfId="117" priority="105">
      <formula>AND($B23&lt;&gt;E23, VIEW_DIFF =1)</formula>
    </cfRule>
  </conditionalFormatting>
  <conditionalFormatting sqref="E24">
    <cfRule type="expression" dxfId="116" priority="104">
      <formula>AND($B24&lt;&gt;E24, VIEW_DIFF =1)</formula>
    </cfRule>
  </conditionalFormatting>
  <conditionalFormatting sqref="E25">
    <cfRule type="expression" dxfId="115" priority="103">
      <formula>AND($B25&lt;&gt;E25, VIEW_DIFF =1)</formula>
    </cfRule>
  </conditionalFormatting>
  <conditionalFormatting sqref="E26">
    <cfRule type="expression" dxfId="114" priority="102">
      <formula>AND($B26&lt;&gt;E26, VIEW_DIFF =1)</formula>
    </cfRule>
  </conditionalFormatting>
  <conditionalFormatting sqref="E27">
    <cfRule type="expression" dxfId="113" priority="101">
      <formula>AND($B27&lt;&gt;E27, VIEW_DIFF =1)</formula>
    </cfRule>
  </conditionalFormatting>
  <conditionalFormatting sqref="E30">
    <cfRule type="expression" dxfId="112" priority="100">
      <formula>AND($B30&lt;&gt;E30, VIEW_DIFF =1)</formula>
    </cfRule>
  </conditionalFormatting>
  <conditionalFormatting sqref="E35">
    <cfRule type="expression" dxfId="111" priority="99">
      <formula>AND($B35&lt;&gt;E35, VIEW_DIFF =1)</formula>
    </cfRule>
  </conditionalFormatting>
  <conditionalFormatting sqref="E36">
    <cfRule type="expression" dxfId="110" priority="98">
      <formula>AND($B36&lt;&gt;E36, VIEW_DIFF =1)</formula>
    </cfRule>
  </conditionalFormatting>
  <conditionalFormatting sqref="E37">
    <cfRule type="expression" dxfId="109" priority="97">
      <formula>AND($B37&lt;&gt;E37, VIEW_DIFF =1)</formula>
    </cfRule>
  </conditionalFormatting>
  <conditionalFormatting sqref="E38">
    <cfRule type="expression" dxfId="108" priority="96">
      <formula>AND($B38&lt;&gt;E38, VIEW_DIFF =1)</formula>
    </cfRule>
  </conditionalFormatting>
  <conditionalFormatting sqref="E39">
    <cfRule type="expression" dxfId="107" priority="95">
      <formula>AND($B39&lt;&gt;E39, VIEW_DIFF =1)</formula>
    </cfRule>
  </conditionalFormatting>
  <conditionalFormatting sqref="E40">
    <cfRule type="expression" dxfId="106" priority="94">
      <formula>AND($B40&lt;&gt;E40, VIEW_DIFF =1)</formula>
    </cfRule>
  </conditionalFormatting>
  <conditionalFormatting sqref="E45">
    <cfRule type="expression" dxfId="105" priority="90">
      <formula>AND($B45&lt;&gt;E45, VIEW_DIFF =1)</formula>
    </cfRule>
  </conditionalFormatting>
  <conditionalFormatting sqref="E43">
    <cfRule type="expression" dxfId="104" priority="92">
      <formula>AND($B43&lt;&gt;E43, VIEW_DIFF =1)</formula>
    </cfRule>
  </conditionalFormatting>
  <conditionalFormatting sqref="E44">
    <cfRule type="expression" dxfId="103" priority="91">
      <formula>AND($B44&lt;&gt;E44, VIEW_DIFF =1)</formula>
    </cfRule>
  </conditionalFormatting>
  <conditionalFormatting sqref="E46">
    <cfRule type="expression" dxfId="102" priority="89">
      <formula>AND($B46&lt;&gt;E46, VIEW_DIFF =1)</formula>
    </cfRule>
  </conditionalFormatting>
  <conditionalFormatting sqref="E47">
    <cfRule type="expression" dxfId="101" priority="88">
      <formula>AND($B47&lt;&gt;E47, VIEW_DIFF =1)</formula>
    </cfRule>
  </conditionalFormatting>
  <conditionalFormatting sqref="E48">
    <cfRule type="expression" dxfId="100" priority="87">
      <formula>AND($B48&lt;&gt;E48, VIEW_DIFF =1)</formula>
    </cfRule>
  </conditionalFormatting>
  <conditionalFormatting sqref="E49">
    <cfRule type="expression" dxfId="99" priority="86">
      <formula>AND($B49&lt;&gt;E49, VIEW_DIFF =1)</formula>
    </cfRule>
  </conditionalFormatting>
  <conditionalFormatting sqref="F13">
    <cfRule type="expression" dxfId="98" priority="85">
      <formula>AND($B13&lt;&gt;F13, VIEW_DIFF &lt;&gt;3)</formula>
    </cfRule>
  </conditionalFormatting>
  <conditionalFormatting sqref="F14">
    <cfRule type="expression" dxfId="97" priority="84">
      <formula>AND($B14&lt;&gt;F14, VIEW_DIFF &lt;&gt;3)</formula>
    </cfRule>
  </conditionalFormatting>
  <conditionalFormatting sqref="F15">
    <cfRule type="expression" dxfId="96" priority="83">
      <formula>AND($B15&lt;&gt;F15, VIEW_DIFF &lt;&gt;3)</formula>
    </cfRule>
  </conditionalFormatting>
  <conditionalFormatting sqref="F17">
    <cfRule type="expression" dxfId="95" priority="82">
      <formula>AND($B17&lt;&gt;F17, VIEW_DIFF &lt;&gt;3)</formula>
    </cfRule>
  </conditionalFormatting>
  <conditionalFormatting sqref="F28">
    <cfRule type="expression" dxfId="94" priority="81">
      <formula>AND($B28&lt;&gt;F28, VIEW_DIFF &lt;&gt;3)</formula>
    </cfRule>
  </conditionalFormatting>
  <conditionalFormatting sqref="F29">
    <cfRule type="expression" dxfId="93" priority="80">
      <formula>AND($B29&lt;&gt;F29, VIEW_DIFF &lt;&gt;3)</formula>
    </cfRule>
  </conditionalFormatting>
  <conditionalFormatting sqref="F31">
    <cfRule type="expression" dxfId="92" priority="79">
      <formula>AND($B31&lt;&gt;F31, VIEW_DIFF &lt;&gt;3)</formula>
    </cfRule>
  </conditionalFormatting>
  <conditionalFormatting sqref="F32">
    <cfRule type="expression" dxfId="91" priority="78">
      <formula>AND($B32&lt;&gt;F32, VIEW_DIFF &lt;&gt;3)</formula>
    </cfRule>
  </conditionalFormatting>
  <conditionalFormatting sqref="F33">
    <cfRule type="expression" dxfId="90" priority="77">
      <formula>AND($B33&lt;&gt;F33, VIEW_DIFF &lt;&gt;3)</formula>
    </cfRule>
  </conditionalFormatting>
  <conditionalFormatting sqref="F34">
    <cfRule type="expression" dxfId="89" priority="76">
      <formula>AND($B34&lt;&gt;F34, VIEW_DIFF &lt;&gt;3)</formula>
    </cfRule>
  </conditionalFormatting>
  <conditionalFormatting sqref="F16">
    <cfRule type="expression" dxfId="88" priority="75">
      <formula>AND($B16&lt;&gt;F16, VIEW_DIFF =1)</formula>
    </cfRule>
  </conditionalFormatting>
  <conditionalFormatting sqref="F18">
    <cfRule type="expression" dxfId="87" priority="74">
      <formula>AND($B18&lt;&gt;F18, VIEW_DIFF =1)</formula>
    </cfRule>
  </conditionalFormatting>
  <conditionalFormatting sqref="F19">
    <cfRule type="expression" dxfId="86" priority="73">
      <formula>AND($B19&lt;&gt;F19, VIEW_DIFF =1)</formula>
    </cfRule>
  </conditionalFormatting>
  <conditionalFormatting sqref="F20">
    <cfRule type="expression" dxfId="85" priority="72">
      <formula>AND($B20&lt;&gt;F20, VIEW_DIFF =1)</formula>
    </cfRule>
  </conditionalFormatting>
  <conditionalFormatting sqref="F21">
    <cfRule type="expression" dxfId="84" priority="71">
      <formula>AND($B21&lt;&gt;F21, VIEW_DIFF =1)</formula>
    </cfRule>
  </conditionalFormatting>
  <conditionalFormatting sqref="F22">
    <cfRule type="expression" dxfId="83" priority="70">
      <formula>AND($B22&lt;&gt;F22, VIEW_DIFF =1)</formula>
    </cfRule>
  </conditionalFormatting>
  <conditionalFormatting sqref="F23">
    <cfRule type="expression" dxfId="82" priority="69">
      <formula>AND($B23&lt;&gt;F23, VIEW_DIFF =1)</formula>
    </cfRule>
  </conditionalFormatting>
  <conditionalFormatting sqref="F24">
    <cfRule type="expression" dxfId="81" priority="68">
      <formula>AND($B24&lt;&gt;F24, VIEW_DIFF =1)</formula>
    </cfRule>
  </conditionalFormatting>
  <conditionalFormatting sqref="F25">
    <cfRule type="expression" dxfId="80" priority="67">
      <formula>AND($B25&lt;&gt;F25, VIEW_DIFF =1)</formula>
    </cfRule>
  </conditionalFormatting>
  <conditionalFormatting sqref="F26">
    <cfRule type="expression" dxfId="79" priority="66">
      <formula>AND($B26&lt;&gt;F26, VIEW_DIFF =1)</formula>
    </cfRule>
  </conditionalFormatting>
  <conditionalFormatting sqref="F27">
    <cfRule type="expression" dxfId="78" priority="65">
      <formula>AND($B27&lt;&gt;F27, VIEW_DIFF =1)</formula>
    </cfRule>
  </conditionalFormatting>
  <conditionalFormatting sqref="F30">
    <cfRule type="expression" dxfId="77" priority="64">
      <formula>AND($B30&lt;&gt;F30, VIEW_DIFF =1)</formula>
    </cfRule>
  </conditionalFormatting>
  <conditionalFormatting sqref="F35">
    <cfRule type="expression" dxfId="76" priority="63">
      <formula>AND($B35&lt;&gt;F35, VIEW_DIFF =1)</formula>
    </cfRule>
  </conditionalFormatting>
  <conditionalFormatting sqref="F36">
    <cfRule type="expression" dxfId="75" priority="62">
      <formula>AND($B36&lt;&gt;F36, VIEW_DIFF =1)</formula>
    </cfRule>
  </conditionalFormatting>
  <conditionalFormatting sqref="F37">
    <cfRule type="expression" dxfId="74" priority="61">
      <formula>AND($B37&lt;&gt;F37, VIEW_DIFF =1)</formula>
    </cfRule>
  </conditionalFormatting>
  <conditionalFormatting sqref="F38">
    <cfRule type="expression" dxfId="73" priority="60">
      <formula>AND($B38&lt;&gt;F38, VIEW_DIFF =1)</formula>
    </cfRule>
  </conditionalFormatting>
  <conditionalFormatting sqref="F39">
    <cfRule type="expression" dxfId="72" priority="59">
      <formula>AND($B39&lt;&gt;F39, VIEW_DIFF =1)</formula>
    </cfRule>
  </conditionalFormatting>
  <conditionalFormatting sqref="F40">
    <cfRule type="expression" dxfId="71" priority="58">
      <formula>AND($B40&lt;&gt;F40, VIEW_DIFF =1)</formula>
    </cfRule>
  </conditionalFormatting>
  <conditionalFormatting sqref="F44">
    <cfRule type="expression" dxfId="70" priority="55">
      <formula>AND($B44&lt;&gt;F44, VIEW_DIFF =1)</formula>
    </cfRule>
  </conditionalFormatting>
  <conditionalFormatting sqref="F43">
    <cfRule type="expression" dxfId="69" priority="56">
      <formula>AND($B43&lt;&gt;F43, VIEW_DIFF =1)</formula>
    </cfRule>
  </conditionalFormatting>
  <conditionalFormatting sqref="F45">
    <cfRule type="expression" dxfId="68" priority="54">
      <formula>AND($B45&lt;&gt;F45, VIEW_DIFF =1)</formula>
    </cfRule>
  </conditionalFormatting>
  <conditionalFormatting sqref="F46">
    <cfRule type="expression" dxfId="67" priority="53">
      <formula>AND($B46&lt;&gt;F46, VIEW_DIFF =1)</formula>
    </cfRule>
  </conditionalFormatting>
  <conditionalFormatting sqref="F47">
    <cfRule type="expression" dxfId="66" priority="52">
      <formula>AND($B47&lt;&gt;F47, VIEW_DIFF =1)</formula>
    </cfRule>
  </conditionalFormatting>
  <conditionalFormatting sqref="F48">
    <cfRule type="expression" dxfId="65" priority="51">
      <formula>AND($B48&lt;&gt;F48, VIEW_DIFF =1)</formula>
    </cfRule>
  </conditionalFormatting>
  <conditionalFormatting sqref="F49">
    <cfRule type="expression" dxfId="64" priority="50">
      <formula>AND($B49&lt;&gt;F49, VIEW_DIFF =1)</formula>
    </cfRule>
  </conditionalFormatting>
  <conditionalFormatting sqref="G13">
    <cfRule type="expression" dxfId="63" priority="49">
      <formula>AND($B13&lt;&gt;G13, VIEW_DIFF &lt;&gt;3)</formula>
    </cfRule>
  </conditionalFormatting>
  <conditionalFormatting sqref="G14">
    <cfRule type="expression" dxfId="62" priority="48">
      <formula>AND($B14&lt;&gt;G14, VIEW_DIFF &lt;&gt;3)</formula>
    </cfRule>
  </conditionalFormatting>
  <conditionalFormatting sqref="G15">
    <cfRule type="expression" dxfId="61" priority="47">
      <formula>AND($B15&lt;&gt;G15, VIEW_DIFF &lt;&gt;3)</formula>
    </cfRule>
  </conditionalFormatting>
  <conditionalFormatting sqref="G17">
    <cfRule type="expression" dxfId="60" priority="46">
      <formula>AND($B17&lt;&gt;G17, VIEW_DIFF &lt;&gt;3)</formula>
    </cfRule>
  </conditionalFormatting>
  <conditionalFormatting sqref="G28">
    <cfRule type="expression" dxfId="59" priority="45">
      <formula>AND($B28&lt;&gt;G28, VIEW_DIFF &lt;&gt;3)</formula>
    </cfRule>
  </conditionalFormatting>
  <conditionalFormatting sqref="G29">
    <cfRule type="expression" dxfId="58" priority="44">
      <formula>AND($B29&lt;&gt;G29, VIEW_DIFF &lt;&gt;3)</formula>
    </cfRule>
  </conditionalFormatting>
  <conditionalFormatting sqref="G31">
    <cfRule type="expression" dxfId="57" priority="43">
      <formula>AND($B31&lt;&gt;G31, VIEW_DIFF &lt;&gt;3)</formula>
    </cfRule>
  </conditionalFormatting>
  <conditionalFormatting sqref="G32">
    <cfRule type="expression" dxfId="56" priority="42">
      <formula>AND($B32&lt;&gt;G32, VIEW_DIFF &lt;&gt;3)</formula>
    </cfRule>
  </conditionalFormatting>
  <conditionalFormatting sqref="G33">
    <cfRule type="expression" dxfId="55" priority="41">
      <formula>AND($B33&lt;&gt;G33, VIEW_DIFF &lt;&gt;3)</formula>
    </cfRule>
  </conditionalFormatting>
  <conditionalFormatting sqref="G34">
    <cfRule type="expression" dxfId="54" priority="40">
      <formula>AND($B34&lt;&gt;G34, VIEW_DIFF &lt;&gt;3)</formula>
    </cfRule>
  </conditionalFormatting>
  <conditionalFormatting sqref="G16">
    <cfRule type="expression" dxfId="53" priority="39">
      <formula>AND($B16&lt;&gt;G16, VIEW_DIFF =1)</formula>
    </cfRule>
  </conditionalFormatting>
  <conditionalFormatting sqref="G18">
    <cfRule type="expression" dxfId="52" priority="38">
      <formula>AND($B18&lt;&gt;G18, VIEW_DIFF =1)</formula>
    </cfRule>
  </conditionalFormatting>
  <conditionalFormatting sqref="G19">
    <cfRule type="expression" dxfId="51" priority="37">
      <formula>AND($B19&lt;&gt;G19, VIEW_DIFF =1)</formula>
    </cfRule>
  </conditionalFormatting>
  <conditionalFormatting sqref="G20">
    <cfRule type="expression" dxfId="50" priority="36">
      <formula>AND($B20&lt;&gt;G20, VIEW_DIFF =1)</formula>
    </cfRule>
  </conditionalFormatting>
  <conditionalFormatting sqref="G21">
    <cfRule type="expression" dxfId="49" priority="35">
      <formula>AND($B21&lt;&gt;G21, VIEW_DIFF =1)</formula>
    </cfRule>
  </conditionalFormatting>
  <conditionalFormatting sqref="G22">
    <cfRule type="expression" dxfId="48" priority="34">
      <formula>AND($B22&lt;&gt;G22, VIEW_DIFF =1)</formula>
    </cfRule>
  </conditionalFormatting>
  <conditionalFormatting sqref="G23">
    <cfRule type="expression" dxfId="47" priority="33">
      <formula>AND($B23&lt;&gt;G23, VIEW_DIFF =1)</formula>
    </cfRule>
  </conditionalFormatting>
  <conditionalFormatting sqref="G24">
    <cfRule type="expression" dxfId="46" priority="32">
      <formula>AND($B24&lt;&gt;G24, VIEW_DIFF =1)</formula>
    </cfRule>
  </conditionalFormatting>
  <conditionalFormatting sqref="G25">
    <cfRule type="expression" dxfId="45" priority="31">
      <formula>AND($B25&lt;&gt;G25, VIEW_DIFF =1)</formula>
    </cfRule>
  </conditionalFormatting>
  <conditionalFormatting sqref="G26">
    <cfRule type="expression" dxfId="44" priority="30">
      <formula>AND($B26&lt;&gt;G26, VIEW_DIFF =1)</formula>
    </cfRule>
  </conditionalFormatting>
  <conditionalFormatting sqref="G27">
    <cfRule type="expression" dxfId="43" priority="29">
      <formula>AND($B27&lt;&gt;G27, VIEW_DIFF =1)</formula>
    </cfRule>
  </conditionalFormatting>
  <conditionalFormatting sqref="G30">
    <cfRule type="expression" dxfId="42" priority="28">
      <formula>AND($B30&lt;&gt;G30, VIEW_DIFF =1)</formula>
    </cfRule>
  </conditionalFormatting>
  <conditionalFormatting sqref="G35">
    <cfRule type="expression" dxfId="41" priority="27">
      <formula>AND($B35&lt;&gt;G35, VIEW_DIFF =1)</formula>
    </cfRule>
  </conditionalFormatting>
  <conditionalFormatting sqref="G36">
    <cfRule type="expression" dxfId="40" priority="26">
      <formula>AND($B36&lt;&gt;G36, VIEW_DIFF =1)</formula>
    </cfRule>
  </conditionalFormatting>
  <conditionalFormatting sqref="G37">
    <cfRule type="expression" dxfId="39" priority="25">
      <formula>AND($B37&lt;&gt;G37, VIEW_DIFF =1)</formula>
    </cfRule>
  </conditionalFormatting>
  <conditionalFormatting sqref="G38">
    <cfRule type="expression" dxfId="38" priority="24">
      <formula>AND($B38&lt;&gt;G38, VIEW_DIFF =1)</formula>
    </cfRule>
  </conditionalFormatting>
  <conditionalFormatting sqref="G39">
    <cfRule type="expression" dxfId="37" priority="23">
      <formula>AND($B39&lt;&gt;G39, VIEW_DIFF =1)</formula>
    </cfRule>
  </conditionalFormatting>
  <conditionalFormatting sqref="G40">
    <cfRule type="expression" dxfId="36" priority="22">
      <formula>AND($B40&lt;&gt;G40, VIEW_DIFF =1)</formula>
    </cfRule>
  </conditionalFormatting>
  <conditionalFormatting sqref="G43">
    <cfRule type="expression" dxfId="35" priority="20">
      <formula>AND($B43&lt;&gt;G43, VIEW_DIFF =1)</formula>
    </cfRule>
  </conditionalFormatting>
  <conditionalFormatting sqref="G44">
    <cfRule type="expression" dxfId="34" priority="19">
      <formula>AND($B44&lt;&gt;G44, VIEW_DIFF =1)</formula>
    </cfRule>
  </conditionalFormatting>
  <conditionalFormatting sqref="G45">
    <cfRule type="expression" dxfId="33" priority="18">
      <formula>AND($B45&lt;&gt;G45, VIEW_DIFF =1)</formula>
    </cfRule>
  </conditionalFormatting>
  <conditionalFormatting sqref="G46">
    <cfRule type="expression" dxfId="32" priority="17">
      <formula>AND($B46&lt;&gt;G46, VIEW_DIFF =1)</formula>
    </cfRule>
  </conditionalFormatting>
  <conditionalFormatting sqref="G47">
    <cfRule type="expression" dxfId="31" priority="16">
      <formula>AND($B47&lt;&gt;G47, VIEW_DIFF =1)</formula>
    </cfRule>
  </conditionalFormatting>
  <conditionalFormatting sqref="G48">
    <cfRule type="expression" dxfId="30" priority="15">
      <formula>AND($B48&lt;&gt;G48, VIEW_DIFF =1)</formula>
    </cfRule>
  </conditionalFormatting>
  <conditionalFormatting sqref="G49">
    <cfRule type="expression" dxfId="29" priority="14">
      <formula>AND($B49&lt;&gt;G49, VIEW_DIFF =1)</formula>
    </cfRule>
  </conditionalFormatting>
  <conditionalFormatting sqref="A42">
    <cfRule type="expression" dxfId="28" priority="13">
      <formula>AND($B42&lt;&gt;C42, VIEW_DIFF &lt;&gt;3)</formula>
    </cfRule>
  </conditionalFormatting>
  <conditionalFormatting sqref="B42">
    <cfRule type="expression" dxfId="27" priority="12">
      <formula>AND($B42&lt;&gt;C42, VIEW_DIFF &lt;&gt;3)</formula>
    </cfRule>
  </conditionalFormatting>
  <conditionalFormatting sqref="C42">
    <cfRule type="expression" dxfId="26" priority="11">
      <formula>AND($B42&lt;&gt;C42, VIEW_DIFF &lt;&gt;3)</formula>
    </cfRule>
  </conditionalFormatting>
  <conditionalFormatting sqref="D42">
    <cfRule type="expression" dxfId="25" priority="10">
      <formula>AND($B42&lt;&gt;D42, VIEW_DIFF &lt;&gt;3)</formula>
    </cfRule>
  </conditionalFormatting>
  <conditionalFormatting sqref="E42">
    <cfRule type="expression" dxfId="24" priority="9">
      <formula>AND($B42&lt;&gt;E42, VIEW_DIFF &lt;&gt;3)</formula>
    </cfRule>
  </conditionalFormatting>
  <conditionalFormatting sqref="F42">
    <cfRule type="expression" dxfId="23" priority="8">
      <formula>AND($B42&lt;&gt;F42, VIEW_DIFF &lt;&gt;3)</formula>
    </cfRule>
  </conditionalFormatting>
  <conditionalFormatting sqref="G42">
    <cfRule type="expression" dxfId="22" priority="7">
      <formula>AND($B42&lt;&gt;G42, VIEW_DIFF &lt;&gt;3)</formula>
    </cfRule>
  </conditionalFormatting>
  <conditionalFormatting sqref="B41">
    <cfRule type="expression" dxfId="21" priority="6">
      <formula>AND($B41&lt;&gt;C41, VIEW_DIFF =1)</formula>
    </cfRule>
  </conditionalFormatting>
  <conditionalFormatting sqref="C41">
    <cfRule type="expression" dxfId="20" priority="5">
      <formula>AND($B41&lt;&gt;C41, VIEW_DIFF =1)</formula>
    </cfRule>
  </conditionalFormatting>
  <conditionalFormatting sqref="D41">
    <cfRule type="expression" dxfId="19" priority="4">
      <formula>AND($B41&lt;&gt;D41, VIEW_DIFF =1)</formula>
    </cfRule>
  </conditionalFormatting>
  <conditionalFormatting sqref="E41">
    <cfRule type="expression" dxfId="18" priority="3">
      <formula>AND($B41&lt;&gt;E41, VIEW_DIFF =1)</formula>
    </cfRule>
  </conditionalFormatting>
  <conditionalFormatting sqref="F41">
    <cfRule type="expression" dxfId="17" priority="2">
      <formula>AND($B41&lt;&gt;F41, VIEW_DIFF =1)</formula>
    </cfRule>
  </conditionalFormatting>
  <conditionalFormatting sqref="G41">
    <cfRule type="expression" dxfId="16" priority="1">
      <formula>AND($B41&lt;&gt;G41, VIEW_DIFF =1)</formula>
    </cfRule>
  </conditionalFormatting>
  <dataValidations count="8">
    <dataValidation type="list" allowBlank="1" showInputMessage="1" showErrorMessage="1" prompt="To Open Dropdown: Press Alt + Down Arrow" sqref="C9" xr:uid="{00000000-0002-0000-0100-000000000000}">
      <formula1>"2022, Map to 2023, 2023"</formula1>
    </dataValidation>
    <dataValidation type="list" allowBlank="1" showInputMessage="1" showErrorMessage="1" prompt="To Open Dropdown: Press Alt + Down Arrow" sqref="C10" xr:uid="{00000000-0002-0000-0100-000001000000}">
      <formula1>IF(C9=2023, Plan_Nm_23, IF(AND(C9 = "Map to 2023", OR(B9 = 2022, B9="Grandfathered")), Plan_Map, Plan_Nm_22))</formula1>
    </dataValidation>
    <dataValidation type="list" allowBlank="1" showInputMessage="1" showErrorMessage="1" prompt="To Open Dropdown: Press Alt + Down Arrow" sqref="E3" xr:uid="{00000000-0002-0000-0100-000002000000}">
      <formula1>VIEW_LIST</formula1>
    </dataValidation>
    <dataValidation type="list" allowBlank="1" showInputMessage="1" showErrorMessage="1" prompt="To Open Dropdown: Press Alt + Down Arrow" sqref="B9" xr:uid="{00000000-0002-0000-0100-000003000000}">
      <formula1>"2022, 2023, Grandfathered"</formula1>
    </dataValidation>
    <dataValidation type="list" allowBlank="1" showInputMessage="1" showErrorMessage="1" prompt="To Open Dropdown: Press Alt + Down Arrow" sqref="B10" xr:uid="{00000000-0002-0000-0100-000004000000}">
      <formula1>IF(B9=2022, Plan_Nm_22, IF(B9=2023, Plan_Nm_23, GF_Plan_Nm))</formula1>
    </dataValidation>
    <dataValidation allowBlank="1" showInputMessage="1" showErrorMessage="1" prompt="Note: Row 6 and 7 are intentionally hidden." sqref="A8" xr:uid="{E02C366F-1FF7-4363-A687-3091AE567886}"/>
    <dataValidation type="list" allowBlank="1" showInputMessage="1" showErrorMessage="1" prompt="To Open Dropdown: Press Alt + Down Arrow" sqref="D9:G9" xr:uid="{E3F41EC9-715A-4D55-AF4F-680FB7C8B666}">
      <formula1>"2022, 2023"</formula1>
    </dataValidation>
    <dataValidation type="list" allowBlank="1" showInputMessage="1" showErrorMessage="1" prompt="To Open Dropdown: Press Alt + Down Arrow" sqref="D10:G10" xr:uid="{489A9CC9-81EE-4EDC-8846-77811E0D8527}">
      <formula1>IF(D9=2022, Plan_Nm_22, Plan_Nm_23)</formula1>
    </dataValidation>
  </dataValidations>
  <printOptions horizontalCentered="1"/>
  <pageMargins left="0.35" right="0.25" top="0.65" bottom="0.55000000000000004" header="0.3" footer="0.3"/>
  <pageSetup scale="52" orientation="landscape" horizontalDpi="4294967292" verticalDpi="4294967292" r:id="rId1"/>
  <headerFooter>
    <oddHeader>&amp;L&amp;"Calibri,Bold"&amp;14KAISER PERMANENTE for SMALL BUSINESS -- Side by Side Plan Comparison</oddHeader>
    <oddFooter>&amp;L&amp;"-,Regular"&amp;8*This is a benefit comparison only.  For limitations, exclusions, or exceptions refer to the plan highlights or your EOC.
**Rates based on age 26 for rate area 4. Actual percentage differences may vary due to rounding.&amp;RPage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74"/>
  <sheetViews>
    <sheetView zoomScale="130" zoomScaleNormal="130" workbookViewId="0">
      <pane xSplit="1" ySplit="2" topLeftCell="R3" activePane="bottomRight" state="frozen"/>
      <selection pane="topRight" activeCell="B1" sqref="B1"/>
      <selection pane="bottomLeft" activeCell="A3" sqref="A3"/>
      <selection pane="bottomRight" activeCell="U9" sqref="U9"/>
    </sheetView>
  </sheetViews>
  <sheetFormatPr defaultRowHeight="12.75" x14ac:dyDescent="0.2"/>
  <cols>
    <col min="1" max="1" width="32.6640625" customWidth="1"/>
    <col min="2" max="2" width="44.1640625" customWidth="1"/>
    <col min="3" max="3" width="42" customWidth="1"/>
    <col min="4" max="4" width="36" customWidth="1"/>
    <col min="5" max="5" width="43.1640625" customWidth="1"/>
    <col min="6" max="6" width="33.83203125" customWidth="1"/>
    <col min="7" max="7" width="32.6640625" customWidth="1"/>
    <col min="8" max="8" width="44.1640625" customWidth="1"/>
    <col min="9" max="9" width="33.83203125" customWidth="1"/>
    <col min="10" max="10" width="36" customWidth="1"/>
    <col min="11" max="11" width="43.1640625" customWidth="1"/>
    <col min="12" max="12" width="33.83203125" customWidth="1"/>
    <col min="13" max="13" width="32.6640625" customWidth="1"/>
    <col min="14" max="14" width="44.1640625" customWidth="1"/>
    <col min="15" max="15" width="37.33203125" customWidth="1"/>
    <col min="16" max="16" width="32.6640625" customWidth="1"/>
    <col min="17" max="17" width="44.1640625" customWidth="1"/>
    <col min="18" max="18" width="33.83203125" customWidth="1"/>
    <col min="19" max="19" width="32.6640625" customWidth="1"/>
    <col min="20" max="20" width="44.1640625" customWidth="1"/>
    <col min="21" max="21" width="42" customWidth="1"/>
    <col min="22" max="22" width="32.6640625" customWidth="1"/>
    <col min="23" max="23" width="44.1640625" customWidth="1"/>
    <col min="24" max="24" width="33.83203125" customWidth="1"/>
    <col min="25" max="25" width="32.6640625" customWidth="1"/>
    <col min="26" max="26" width="44.1640625" customWidth="1"/>
    <col min="27" max="27" width="34.83203125" customWidth="1"/>
    <col min="28" max="28" width="32.6640625" customWidth="1"/>
    <col min="29" max="29" width="44.1640625" customWidth="1"/>
    <col min="30" max="30" width="34.83203125" customWidth="1"/>
    <col min="31" max="31" width="32.6640625" customWidth="1"/>
    <col min="32" max="32" width="44.1640625" customWidth="1"/>
    <col min="33" max="33" width="33.83203125" customWidth="1"/>
    <col min="34" max="34" width="32.6640625" customWidth="1"/>
    <col min="35" max="35" width="44.1640625" customWidth="1"/>
    <col min="36" max="36" width="33.83203125" customWidth="1"/>
    <col min="37" max="37" width="32.6640625" customWidth="1"/>
    <col min="38" max="38" width="44.1640625" customWidth="1"/>
    <col min="39" max="39" width="42" customWidth="1"/>
    <col min="40" max="40" width="32.6640625" customWidth="1"/>
    <col min="41" max="41" width="44.1640625" customWidth="1"/>
    <col min="42" max="42" width="37.33203125" customWidth="1"/>
    <col min="43" max="43" width="32.6640625" customWidth="1"/>
    <col min="44" max="44" width="44.1640625" customWidth="1"/>
    <col min="45" max="45" width="42" customWidth="1"/>
    <col min="46" max="46" width="34.83203125" customWidth="1"/>
    <col min="47" max="47" width="13.6640625" customWidth="1"/>
    <col min="48" max="48" width="17.6640625" customWidth="1"/>
    <col min="49" max="49" width="17.33203125" customWidth="1"/>
    <col min="50" max="50" width="16.83203125" customWidth="1"/>
    <col min="51" max="51" width="14.1640625" customWidth="1"/>
    <col min="52" max="52" width="14.33203125" customWidth="1"/>
    <col min="53" max="53" width="15.33203125" customWidth="1"/>
    <col min="54" max="54" width="17.6640625" customWidth="1"/>
    <col min="55" max="55" width="15.6640625" customWidth="1"/>
    <col min="56" max="56" width="19" customWidth="1"/>
    <col min="57" max="57" width="19.6640625" customWidth="1"/>
    <col min="58" max="58" width="20" customWidth="1"/>
    <col min="59" max="59" width="19" customWidth="1"/>
    <col min="61" max="61" width="26.83203125" customWidth="1"/>
  </cols>
  <sheetData>
    <row r="1" spans="1:80" ht="15.95" customHeight="1" x14ac:dyDescent="0.2">
      <c r="A1" s="56" t="s">
        <v>475</v>
      </c>
      <c r="B1" s="107">
        <v>2023</v>
      </c>
      <c r="C1" s="107">
        <v>2022</v>
      </c>
      <c r="D1" s="56" t="s">
        <v>537</v>
      </c>
      <c r="E1" s="107">
        <v>2023</v>
      </c>
      <c r="F1" s="107">
        <v>2022</v>
      </c>
      <c r="G1" s="56" t="s">
        <v>537</v>
      </c>
      <c r="H1" s="107">
        <v>2023</v>
      </c>
      <c r="I1" s="107">
        <v>2022</v>
      </c>
      <c r="J1" s="56" t="s">
        <v>537</v>
      </c>
      <c r="K1" s="107">
        <v>2023</v>
      </c>
      <c r="L1" s="107">
        <v>2022</v>
      </c>
      <c r="M1" s="56" t="s">
        <v>537</v>
      </c>
      <c r="N1" s="107">
        <v>2023</v>
      </c>
      <c r="O1" s="107">
        <v>2022</v>
      </c>
      <c r="P1" s="56" t="s">
        <v>537</v>
      </c>
      <c r="Q1" s="107">
        <v>2023</v>
      </c>
      <c r="R1" s="107">
        <v>2022</v>
      </c>
      <c r="S1" s="56" t="s">
        <v>537</v>
      </c>
      <c r="T1" s="107">
        <v>2023</v>
      </c>
      <c r="U1" s="108">
        <v>2022</v>
      </c>
      <c r="V1" s="56" t="s">
        <v>537</v>
      </c>
      <c r="W1" s="107">
        <v>2023</v>
      </c>
      <c r="X1" s="107">
        <v>2022</v>
      </c>
      <c r="Y1" s="56" t="s">
        <v>537</v>
      </c>
      <c r="Z1" s="107">
        <v>2023</v>
      </c>
      <c r="AA1" s="107">
        <v>2022</v>
      </c>
      <c r="AB1" s="56" t="s">
        <v>537</v>
      </c>
      <c r="AC1" s="107">
        <v>2023</v>
      </c>
      <c r="AD1" s="107">
        <v>2022</v>
      </c>
      <c r="AE1" s="56" t="s">
        <v>537</v>
      </c>
      <c r="AF1" s="107">
        <v>2023</v>
      </c>
      <c r="AG1" s="107">
        <v>2022</v>
      </c>
      <c r="AH1" s="56" t="s">
        <v>537</v>
      </c>
      <c r="AI1" s="107">
        <v>2023</v>
      </c>
      <c r="AJ1" s="107">
        <v>2022</v>
      </c>
      <c r="AK1" s="56" t="s">
        <v>537</v>
      </c>
      <c r="AL1" s="107">
        <v>2023</v>
      </c>
      <c r="AM1" s="107">
        <v>2022</v>
      </c>
      <c r="AN1" s="56" t="s">
        <v>537</v>
      </c>
      <c r="AO1" s="107">
        <v>2023</v>
      </c>
      <c r="AP1" s="107">
        <v>2022</v>
      </c>
      <c r="AQ1" s="56" t="s">
        <v>537</v>
      </c>
      <c r="AR1" s="107">
        <v>2023</v>
      </c>
      <c r="AS1" s="107">
        <v>2022</v>
      </c>
      <c r="AT1" s="1" t="s">
        <v>119</v>
      </c>
      <c r="AU1" s="77" t="s">
        <v>119</v>
      </c>
      <c r="AV1" s="77" t="s">
        <v>119</v>
      </c>
      <c r="AW1" s="77" t="s">
        <v>119</v>
      </c>
      <c r="AX1" s="77" t="s">
        <v>119</v>
      </c>
      <c r="AY1" s="77" t="s">
        <v>119</v>
      </c>
      <c r="AZ1" s="77" t="s">
        <v>119</v>
      </c>
      <c r="BA1" s="77" t="s">
        <v>119</v>
      </c>
      <c r="BB1" s="77" t="s">
        <v>119</v>
      </c>
      <c r="BC1" s="77" t="s">
        <v>119</v>
      </c>
      <c r="BD1" s="77" t="s">
        <v>119</v>
      </c>
      <c r="BE1" s="77" t="s">
        <v>119</v>
      </c>
      <c r="BF1" s="77" t="s">
        <v>119</v>
      </c>
      <c r="BG1" s="77" t="s">
        <v>119</v>
      </c>
      <c r="BI1" s="117">
        <v>2020</v>
      </c>
      <c r="BK1" s="177" t="s">
        <v>393</v>
      </c>
    </row>
    <row r="2" spans="1:80" ht="50.1" customHeight="1" x14ac:dyDescent="0.2">
      <c r="A2" s="65"/>
      <c r="B2" s="121" t="s">
        <v>404</v>
      </c>
      <c r="C2" s="103" t="s">
        <v>294</v>
      </c>
      <c r="D2" s="10"/>
      <c r="E2" s="122" t="s">
        <v>406</v>
      </c>
      <c r="F2" s="103" t="s">
        <v>401</v>
      </c>
      <c r="G2" s="10"/>
      <c r="H2" s="121" t="s">
        <v>408</v>
      </c>
      <c r="I2" s="103" t="s">
        <v>295</v>
      </c>
      <c r="J2" s="70"/>
      <c r="K2" s="121" t="s">
        <v>410</v>
      </c>
      <c r="L2" s="103" t="s">
        <v>282</v>
      </c>
      <c r="M2" s="10"/>
      <c r="N2" s="121" t="s">
        <v>412</v>
      </c>
      <c r="O2" s="103" t="s">
        <v>311</v>
      </c>
      <c r="P2" s="10"/>
      <c r="Q2" s="121" t="s">
        <v>414</v>
      </c>
      <c r="R2" s="103" t="s">
        <v>308</v>
      </c>
      <c r="S2" s="10"/>
      <c r="T2" s="121" t="s">
        <v>416</v>
      </c>
      <c r="U2" s="103" t="s">
        <v>343</v>
      </c>
      <c r="V2" s="10"/>
      <c r="W2" s="121" t="s">
        <v>418</v>
      </c>
      <c r="X2" s="103" t="s">
        <v>252</v>
      </c>
      <c r="Y2" s="10"/>
      <c r="Z2" s="128" t="s">
        <v>420</v>
      </c>
      <c r="AA2" s="103" t="s">
        <v>296</v>
      </c>
      <c r="AB2" s="10"/>
      <c r="AC2" s="121" t="s">
        <v>422</v>
      </c>
      <c r="AD2" s="103" t="s">
        <v>306</v>
      </c>
      <c r="AE2" s="10"/>
      <c r="AF2" s="121" t="s">
        <v>424</v>
      </c>
      <c r="AG2" s="103" t="s">
        <v>310</v>
      </c>
      <c r="AH2" s="10"/>
      <c r="AI2" s="121" t="s">
        <v>426</v>
      </c>
      <c r="AJ2" s="103" t="s">
        <v>307</v>
      </c>
      <c r="AK2" s="10"/>
      <c r="AL2" s="121" t="s">
        <v>428</v>
      </c>
      <c r="AM2" s="103" t="s">
        <v>309</v>
      </c>
      <c r="AN2" s="10"/>
      <c r="AO2" s="121" t="s">
        <v>430</v>
      </c>
      <c r="AP2" s="103" t="s">
        <v>312</v>
      </c>
      <c r="AQ2" s="65"/>
      <c r="AR2" s="121" t="s">
        <v>432</v>
      </c>
      <c r="AS2" s="103" t="s">
        <v>313</v>
      </c>
      <c r="AT2" s="65"/>
      <c r="AU2" s="78" t="s">
        <v>120</v>
      </c>
      <c r="AV2" s="78" t="s">
        <v>121</v>
      </c>
      <c r="AW2" s="78" t="s">
        <v>122</v>
      </c>
      <c r="AX2" s="78" t="s">
        <v>123</v>
      </c>
      <c r="AY2" s="78" t="s">
        <v>124</v>
      </c>
      <c r="AZ2" s="78" t="s">
        <v>125</v>
      </c>
      <c r="BA2" s="78" t="s">
        <v>126</v>
      </c>
      <c r="BB2" s="78" t="s">
        <v>127</v>
      </c>
      <c r="BC2" s="78" t="s">
        <v>128</v>
      </c>
      <c r="BD2" s="78" t="s">
        <v>403</v>
      </c>
      <c r="BE2" s="78" t="s">
        <v>129</v>
      </c>
      <c r="BF2" s="78" t="s">
        <v>130</v>
      </c>
      <c r="BG2" s="78" t="s">
        <v>131</v>
      </c>
      <c r="BI2" s="118" t="s">
        <v>297</v>
      </c>
      <c r="BK2" s="1" t="s">
        <v>378</v>
      </c>
      <c r="BL2" s="1" t="s">
        <v>379</v>
      </c>
      <c r="BM2" s="1" t="s">
        <v>380</v>
      </c>
      <c r="BN2" s="1" t="s">
        <v>381</v>
      </c>
      <c r="BO2" s="1" t="s">
        <v>382</v>
      </c>
      <c r="BP2" s="1" t="s">
        <v>383</v>
      </c>
      <c r="BQ2" s="1" t="s">
        <v>384</v>
      </c>
      <c r="BR2" s="1" t="s">
        <v>385</v>
      </c>
      <c r="BS2" s="1" t="s">
        <v>386</v>
      </c>
      <c r="BT2" s="1" t="s">
        <v>387</v>
      </c>
      <c r="BU2" s="1" t="s">
        <v>388</v>
      </c>
      <c r="BV2" s="1" t="s">
        <v>389</v>
      </c>
      <c r="BW2" s="1" t="s">
        <v>390</v>
      </c>
      <c r="BX2" s="1" t="s">
        <v>391</v>
      </c>
      <c r="BY2" s="1" t="s">
        <v>392</v>
      </c>
      <c r="CB2" s="1"/>
    </row>
    <row r="3" spans="1:80" ht="27" customHeight="1" x14ac:dyDescent="0.2">
      <c r="A3" s="57" t="s">
        <v>0</v>
      </c>
      <c r="B3" s="57" t="s">
        <v>453</v>
      </c>
      <c r="C3" s="57" t="s">
        <v>453</v>
      </c>
      <c r="D3" s="57" t="s">
        <v>132</v>
      </c>
      <c r="E3" s="74" t="s">
        <v>320</v>
      </c>
      <c r="F3" s="74" t="s">
        <v>320</v>
      </c>
      <c r="G3" s="57" t="s">
        <v>132</v>
      </c>
      <c r="H3" s="57" t="s">
        <v>453</v>
      </c>
      <c r="I3" s="57" t="s">
        <v>453</v>
      </c>
      <c r="J3" s="57" t="s">
        <v>132</v>
      </c>
      <c r="K3" s="74" t="s">
        <v>320</v>
      </c>
      <c r="L3" s="74" t="s">
        <v>320</v>
      </c>
      <c r="M3" s="57" t="s">
        <v>132</v>
      </c>
      <c r="N3" s="57" t="s">
        <v>453</v>
      </c>
      <c r="O3" s="57" t="s">
        <v>453</v>
      </c>
      <c r="P3" s="57" t="s">
        <v>132</v>
      </c>
      <c r="Q3" s="69" t="s">
        <v>454</v>
      </c>
      <c r="R3" s="69" t="s">
        <v>454</v>
      </c>
      <c r="S3" s="57" t="s">
        <v>132</v>
      </c>
      <c r="T3" s="74" t="s">
        <v>320</v>
      </c>
      <c r="U3" s="68" t="s">
        <v>320</v>
      </c>
      <c r="V3" s="57" t="s">
        <v>132</v>
      </c>
      <c r="W3" s="75" t="s">
        <v>110</v>
      </c>
      <c r="X3" s="75" t="s">
        <v>110</v>
      </c>
      <c r="Y3" s="57" t="s">
        <v>132</v>
      </c>
      <c r="Z3" s="68" t="s">
        <v>454</v>
      </c>
      <c r="AA3" s="68" t="s">
        <v>454</v>
      </c>
      <c r="AB3" s="57" t="s">
        <v>132</v>
      </c>
      <c r="AC3" s="68" t="s">
        <v>454</v>
      </c>
      <c r="AD3" s="68" t="s">
        <v>454</v>
      </c>
      <c r="AE3" s="57" t="s">
        <v>132</v>
      </c>
      <c r="AF3" s="57" t="s">
        <v>453</v>
      </c>
      <c r="AG3" s="57" t="s">
        <v>453</v>
      </c>
      <c r="AH3" s="57" t="s">
        <v>132</v>
      </c>
      <c r="AI3" s="69" t="s">
        <v>454</v>
      </c>
      <c r="AJ3" s="69" t="s">
        <v>454</v>
      </c>
      <c r="AK3" s="57" t="s">
        <v>132</v>
      </c>
      <c r="AL3" s="68" t="s">
        <v>453</v>
      </c>
      <c r="AM3" s="68" t="s">
        <v>453</v>
      </c>
      <c r="AN3" s="57" t="s">
        <v>132</v>
      </c>
      <c r="AO3" s="57" t="s">
        <v>453</v>
      </c>
      <c r="AP3" s="57" t="s">
        <v>453</v>
      </c>
      <c r="AQ3" s="57" t="s">
        <v>132</v>
      </c>
      <c r="AR3" s="57" t="s">
        <v>453</v>
      </c>
      <c r="AS3" s="57" t="s">
        <v>453</v>
      </c>
      <c r="AT3" s="57" t="s">
        <v>132</v>
      </c>
      <c r="AU3" s="68" t="s">
        <v>454</v>
      </c>
      <c r="AV3" s="68" t="s">
        <v>454</v>
      </c>
      <c r="AW3" s="68" t="s">
        <v>454</v>
      </c>
      <c r="AX3" s="68" t="s">
        <v>454</v>
      </c>
      <c r="AY3" s="68" t="s">
        <v>454</v>
      </c>
      <c r="AZ3" s="68" t="s">
        <v>453</v>
      </c>
      <c r="BA3" s="68" t="s">
        <v>453</v>
      </c>
      <c r="BB3" s="68" t="s">
        <v>453</v>
      </c>
      <c r="BC3" s="74" t="s">
        <v>320</v>
      </c>
      <c r="BD3" s="74" t="s">
        <v>320</v>
      </c>
      <c r="BE3" s="74" t="s">
        <v>320</v>
      </c>
      <c r="BF3" s="75" t="s">
        <v>110</v>
      </c>
      <c r="BG3" s="75" t="s">
        <v>110</v>
      </c>
      <c r="BI3" s="119" t="s">
        <v>320</v>
      </c>
    </row>
    <row r="4" spans="1:80" ht="21.95" customHeight="1" x14ac:dyDescent="0.2">
      <c r="A4" s="20" t="s">
        <v>31</v>
      </c>
      <c r="B4" s="58" t="s">
        <v>476</v>
      </c>
      <c r="C4" s="58" t="s">
        <v>477</v>
      </c>
      <c r="D4" s="20" t="s">
        <v>133</v>
      </c>
      <c r="E4" s="58" t="s">
        <v>253</v>
      </c>
      <c r="F4" s="58" t="s">
        <v>253</v>
      </c>
      <c r="G4" s="11" t="s">
        <v>133</v>
      </c>
      <c r="H4" s="66" t="s">
        <v>478</v>
      </c>
      <c r="I4" s="66" t="s">
        <v>479</v>
      </c>
      <c r="J4" s="20" t="s">
        <v>133</v>
      </c>
      <c r="K4" s="71" t="s">
        <v>480</v>
      </c>
      <c r="L4" s="71" t="s">
        <v>481</v>
      </c>
      <c r="M4" s="20" t="s">
        <v>133</v>
      </c>
      <c r="N4" s="109" t="s">
        <v>139</v>
      </c>
      <c r="O4" s="109" t="s">
        <v>269</v>
      </c>
      <c r="P4" s="11" t="s">
        <v>133</v>
      </c>
      <c r="Q4" s="21" t="s">
        <v>482</v>
      </c>
      <c r="R4" s="21" t="s">
        <v>302</v>
      </c>
      <c r="S4" s="11" t="s">
        <v>133</v>
      </c>
      <c r="T4" s="71" t="s">
        <v>483</v>
      </c>
      <c r="U4" s="66" t="s">
        <v>344</v>
      </c>
      <c r="V4" s="11" t="s">
        <v>133</v>
      </c>
      <c r="W4" s="66" t="s">
        <v>484</v>
      </c>
      <c r="X4" s="66" t="s">
        <v>269</v>
      </c>
      <c r="Y4" s="11" t="s">
        <v>133</v>
      </c>
      <c r="Z4" s="21" t="s">
        <v>457</v>
      </c>
      <c r="AA4" s="21">
        <v>0</v>
      </c>
      <c r="AB4" s="11" t="s">
        <v>133</v>
      </c>
      <c r="AC4" s="21" t="s">
        <v>457</v>
      </c>
      <c r="AD4" s="21">
        <v>0</v>
      </c>
      <c r="AE4" s="11" t="s">
        <v>133</v>
      </c>
      <c r="AF4" s="66" t="s">
        <v>485</v>
      </c>
      <c r="AG4" s="66" t="s">
        <v>326</v>
      </c>
      <c r="AH4" s="11" t="s">
        <v>133</v>
      </c>
      <c r="AI4" s="21" t="s">
        <v>457</v>
      </c>
      <c r="AJ4" s="21">
        <v>0</v>
      </c>
      <c r="AK4" s="11" t="s">
        <v>133</v>
      </c>
      <c r="AL4" s="66" t="s">
        <v>486</v>
      </c>
      <c r="AM4" s="66" t="s">
        <v>134</v>
      </c>
      <c r="AN4" s="20" t="s">
        <v>133</v>
      </c>
      <c r="AO4" s="131" t="s">
        <v>487</v>
      </c>
      <c r="AP4" s="131" t="s">
        <v>328</v>
      </c>
      <c r="AQ4" s="20" t="s">
        <v>133</v>
      </c>
      <c r="AR4" s="58" t="s">
        <v>455</v>
      </c>
      <c r="AS4" s="58" t="s">
        <v>332</v>
      </c>
      <c r="AT4" s="20" t="s">
        <v>133</v>
      </c>
      <c r="AU4" s="21">
        <v>0</v>
      </c>
      <c r="AV4" s="21">
        <v>0</v>
      </c>
      <c r="AW4" s="21">
        <v>0</v>
      </c>
      <c r="AX4" s="21">
        <v>0</v>
      </c>
      <c r="AY4" s="21">
        <v>0</v>
      </c>
      <c r="AZ4" s="79" t="s">
        <v>134</v>
      </c>
      <c r="BA4" s="79" t="s">
        <v>135</v>
      </c>
      <c r="BB4" s="79" t="s">
        <v>136</v>
      </c>
      <c r="BC4" s="79" t="s">
        <v>137</v>
      </c>
      <c r="BD4" s="79" t="s">
        <v>138</v>
      </c>
      <c r="BE4" s="79" t="s">
        <v>138</v>
      </c>
      <c r="BF4" s="79" t="s">
        <v>135</v>
      </c>
      <c r="BG4" s="79" t="s">
        <v>139</v>
      </c>
      <c r="BI4" s="120" t="s">
        <v>299</v>
      </c>
      <c r="BK4" t="str">
        <f>IF(D4=$A4,"Y","N")</f>
        <v>Y</v>
      </c>
      <c r="BL4" t="str">
        <f t="shared" ref="BL4:BL40" si="0">IF(G4=$A4,"Y","N")</f>
        <v>Y</v>
      </c>
      <c r="BM4" t="str">
        <f t="shared" ref="BM4:BM40" si="1">IF(J4=$A4,"Y","N")</f>
        <v>Y</v>
      </c>
      <c r="BN4" t="str">
        <f t="shared" ref="BN4:BN40" si="2">IF(M4=$A4,"Y","N")</f>
        <v>Y</v>
      </c>
      <c r="BO4" t="str">
        <f t="shared" ref="BO4:BO40" si="3">IF(P4=$A4,"Y","N")</f>
        <v>Y</v>
      </c>
      <c r="BP4" t="str">
        <f t="shared" ref="BP4:BP40" si="4">IF(S4=$A4,"Y","N")</f>
        <v>Y</v>
      </c>
      <c r="BQ4" t="str">
        <f t="shared" ref="BQ4:BQ40" si="5">IF(V4=$A4,"Y","N")</f>
        <v>Y</v>
      </c>
      <c r="BR4" t="str">
        <f t="shared" ref="BR4:BR40" si="6">IF(Y4=$A4,"Y","N")</f>
        <v>Y</v>
      </c>
      <c r="BS4" t="str">
        <f t="shared" ref="BS4:BS40" si="7">IF(AB4=$A4,"Y","N")</f>
        <v>Y</v>
      </c>
      <c r="BT4" t="str">
        <f t="shared" ref="BT4:BT40" si="8">IF(AE4=$A4,"Y","N")</f>
        <v>Y</v>
      </c>
      <c r="BU4" t="str">
        <f t="shared" ref="BU4:BU40" si="9">IF(AH4=$A4,"Y","N")</f>
        <v>Y</v>
      </c>
      <c r="BV4" t="str">
        <f t="shared" ref="BV4:BV40" si="10">IF(AK4=$A4,"Y","N")</f>
        <v>Y</v>
      </c>
      <c r="BW4" t="str">
        <f t="shared" ref="BW4:BW40" si="11">IF(AN4=$A4,"Y","N")</f>
        <v>Y</v>
      </c>
      <c r="BX4" t="str">
        <f t="shared" ref="BX4:BX40" si="12">IF(AQ4=$A4,"Y","N")</f>
        <v>Y</v>
      </c>
      <c r="BY4" t="str">
        <f t="shared" ref="BY4:BY40" si="13">IF(AT4=$A4,"Y","N")</f>
        <v>Y</v>
      </c>
    </row>
    <row r="5" spans="1:80" ht="21.95" customHeight="1" x14ac:dyDescent="0.25">
      <c r="A5" s="12" t="s">
        <v>32</v>
      </c>
      <c r="B5" s="59" t="s">
        <v>488</v>
      </c>
      <c r="C5" s="59" t="s">
        <v>321</v>
      </c>
      <c r="D5" s="12" t="s">
        <v>140</v>
      </c>
      <c r="E5" s="59" t="s">
        <v>253</v>
      </c>
      <c r="F5" s="59" t="s">
        <v>253</v>
      </c>
      <c r="G5" s="12" t="s">
        <v>140</v>
      </c>
      <c r="H5" s="59" t="s">
        <v>489</v>
      </c>
      <c r="I5" s="59" t="s">
        <v>321</v>
      </c>
      <c r="J5" s="12" t="s">
        <v>140</v>
      </c>
      <c r="K5" s="59" t="s">
        <v>490</v>
      </c>
      <c r="L5" s="59" t="s">
        <v>491</v>
      </c>
      <c r="M5" s="12" t="s">
        <v>140</v>
      </c>
      <c r="N5" s="123" t="s">
        <v>489</v>
      </c>
      <c r="O5" s="123" t="s">
        <v>321</v>
      </c>
      <c r="P5" s="12" t="s">
        <v>140</v>
      </c>
      <c r="Q5" s="59" t="s">
        <v>492</v>
      </c>
      <c r="R5" s="59" t="s">
        <v>300</v>
      </c>
      <c r="S5" s="12" t="s">
        <v>140</v>
      </c>
      <c r="T5" s="59" t="s">
        <v>493</v>
      </c>
      <c r="U5" s="59" t="s">
        <v>345</v>
      </c>
      <c r="V5" s="12" t="s">
        <v>140</v>
      </c>
      <c r="W5" s="59" t="s">
        <v>494</v>
      </c>
      <c r="X5" s="59" t="s">
        <v>300</v>
      </c>
      <c r="Y5" s="12" t="s">
        <v>140</v>
      </c>
      <c r="Z5" s="59" t="s">
        <v>138</v>
      </c>
      <c r="AA5" s="59" t="s">
        <v>138</v>
      </c>
      <c r="AB5" s="16" t="s">
        <v>140</v>
      </c>
      <c r="AC5" s="62" t="s">
        <v>495</v>
      </c>
      <c r="AD5" s="62" t="s">
        <v>146</v>
      </c>
      <c r="AE5" s="12" t="s">
        <v>140</v>
      </c>
      <c r="AF5" s="59" t="s">
        <v>489</v>
      </c>
      <c r="AG5" s="59" t="s">
        <v>321</v>
      </c>
      <c r="AH5" s="12" t="s">
        <v>140</v>
      </c>
      <c r="AI5" s="59" t="s">
        <v>496</v>
      </c>
      <c r="AJ5" s="59" t="s">
        <v>253</v>
      </c>
      <c r="AK5" s="12" t="s">
        <v>140</v>
      </c>
      <c r="AL5" s="59" t="s">
        <v>300</v>
      </c>
      <c r="AM5" s="59" t="s">
        <v>300</v>
      </c>
      <c r="AN5" s="12" t="s">
        <v>140</v>
      </c>
      <c r="AO5" s="123" t="s">
        <v>489</v>
      </c>
      <c r="AP5" s="123" t="s">
        <v>321</v>
      </c>
      <c r="AQ5" s="12" t="s">
        <v>140</v>
      </c>
      <c r="AR5" s="59" t="s">
        <v>456</v>
      </c>
      <c r="AS5" s="59" t="s">
        <v>321</v>
      </c>
      <c r="AT5" s="12" t="s">
        <v>140</v>
      </c>
      <c r="AU5" s="80" t="s">
        <v>141</v>
      </c>
      <c r="AV5" s="80" t="s">
        <v>142</v>
      </c>
      <c r="AW5" s="80" t="s">
        <v>142</v>
      </c>
      <c r="AX5" s="80" t="s">
        <v>143</v>
      </c>
      <c r="AY5" s="80" t="s">
        <v>144</v>
      </c>
      <c r="AZ5" s="80" t="s">
        <v>145</v>
      </c>
      <c r="BA5" s="80" t="s">
        <v>145</v>
      </c>
      <c r="BB5" s="80" t="s">
        <v>146</v>
      </c>
      <c r="BC5" s="80" t="s">
        <v>147</v>
      </c>
      <c r="BD5" s="80" t="s">
        <v>146</v>
      </c>
      <c r="BE5" s="80" t="s">
        <v>148</v>
      </c>
      <c r="BF5" s="80" t="s">
        <v>145</v>
      </c>
      <c r="BG5" s="80" t="s">
        <v>149</v>
      </c>
      <c r="BK5" t="str">
        <f>IF(D5=$A5,"Y","N")</f>
        <v>Y</v>
      </c>
      <c r="BL5" t="str">
        <f t="shared" si="0"/>
        <v>Y</v>
      </c>
      <c r="BM5" t="str">
        <f t="shared" si="1"/>
        <v>Y</v>
      </c>
      <c r="BN5" t="str">
        <f t="shared" si="2"/>
        <v>Y</v>
      </c>
      <c r="BO5" t="str">
        <f t="shared" si="3"/>
        <v>Y</v>
      </c>
      <c r="BP5" t="str">
        <f t="shared" si="4"/>
        <v>Y</v>
      </c>
      <c r="BQ5" t="str">
        <f t="shared" si="5"/>
        <v>Y</v>
      </c>
      <c r="BR5" t="str">
        <f t="shared" si="6"/>
        <v>Y</v>
      </c>
      <c r="BS5" t="str">
        <f t="shared" si="7"/>
        <v>Y</v>
      </c>
      <c r="BT5" t="str">
        <f t="shared" si="8"/>
        <v>Y</v>
      </c>
      <c r="BU5" t="str">
        <f t="shared" si="9"/>
        <v>Y</v>
      </c>
      <c r="BV5" t="str">
        <f t="shared" si="10"/>
        <v>Y</v>
      </c>
      <c r="BW5" t="str">
        <f t="shared" si="11"/>
        <v>Y</v>
      </c>
      <c r="BX5" t="str">
        <f t="shared" si="12"/>
        <v>Y</v>
      </c>
      <c r="BY5" t="str">
        <f t="shared" si="13"/>
        <v>Y</v>
      </c>
    </row>
    <row r="6" spans="1:80" ht="21.95" customHeight="1" x14ac:dyDescent="0.25">
      <c r="A6" s="12" t="s">
        <v>33</v>
      </c>
      <c r="B6" s="59" t="s">
        <v>497</v>
      </c>
      <c r="C6" s="59" t="s">
        <v>497</v>
      </c>
      <c r="D6" s="16" t="s">
        <v>150</v>
      </c>
      <c r="E6" s="62" t="s">
        <v>498</v>
      </c>
      <c r="F6" s="62" t="s">
        <v>256</v>
      </c>
      <c r="G6" s="16" t="s">
        <v>150</v>
      </c>
      <c r="H6" s="19">
        <v>65</v>
      </c>
      <c r="I6" s="19">
        <v>55</v>
      </c>
      <c r="J6" s="12" t="s">
        <v>150</v>
      </c>
      <c r="K6" s="59" t="s">
        <v>271</v>
      </c>
      <c r="L6" s="59" t="s">
        <v>499</v>
      </c>
      <c r="M6" s="16" t="s">
        <v>150</v>
      </c>
      <c r="N6" s="110">
        <v>55</v>
      </c>
      <c r="O6" s="110">
        <v>55</v>
      </c>
      <c r="P6" s="12" t="s">
        <v>150</v>
      </c>
      <c r="Q6" s="13">
        <v>35</v>
      </c>
      <c r="R6" s="13">
        <v>35</v>
      </c>
      <c r="S6" s="12" t="s">
        <v>150</v>
      </c>
      <c r="T6" s="59" t="s">
        <v>346</v>
      </c>
      <c r="U6" s="13" t="s">
        <v>346</v>
      </c>
      <c r="V6" s="16" t="s">
        <v>150</v>
      </c>
      <c r="W6" s="19">
        <v>35</v>
      </c>
      <c r="X6" s="19">
        <v>35</v>
      </c>
      <c r="Y6" s="12" t="s">
        <v>150</v>
      </c>
      <c r="Z6" s="13">
        <v>10</v>
      </c>
      <c r="AA6" s="13">
        <v>10</v>
      </c>
      <c r="AB6" s="12" t="s">
        <v>150</v>
      </c>
      <c r="AC6" s="13">
        <v>20</v>
      </c>
      <c r="AD6" s="13">
        <v>20</v>
      </c>
      <c r="AE6" s="16" t="s">
        <v>150</v>
      </c>
      <c r="AF6" s="19">
        <v>65</v>
      </c>
      <c r="AG6" s="19">
        <v>55</v>
      </c>
      <c r="AH6" s="12" t="s">
        <v>150</v>
      </c>
      <c r="AI6" s="13">
        <v>30</v>
      </c>
      <c r="AJ6" s="13">
        <v>30</v>
      </c>
      <c r="AK6" s="12" t="s">
        <v>150</v>
      </c>
      <c r="AL6" s="13">
        <v>40</v>
      </c>
      <c r="AM6" s="13">
        <v>40</v>
      </c>
      <c r="AN6" s="16" t="s">
        <v>150</v>
      </c>
      <c r="AO6" s="110">
        <v>65</v>
      </c>
      <c r="AP6" s="110">
        <v>55</v>
      </c>
      <c r="AQ6" s="12" t="s">
        <v>150</v>
      </c>
      <c r="AR6" s="59" t="s">
        <v>341</v>
      </c>
      <c r="AS6" s="59" t="s">
        <v>341</v>
      </c>
      <c r="AT6" s="12" t="s">
        <v>150</v>
      </c>
      <c r="AU6" s="18">
        <v>5</v>
      </c>
      <c r="AV6" s="18">
        <v>15</v>
      </c>
      <c r="AW6" s="18">
        <v>20</v>
      </c>
      <c r="AX6" s="18">
        <v>30</v>
      </c>
      <c r="AY6" s="18">
        <v>50</v>
      </c>
      <c r="AZ6" s="18">
        <v>30</v>
      </c>
      <c r="BA6" s="18">
        <v>30</v>
      </c>
      <c r="BB6" s="18">
        <v>40</v>
      </c>
      <c r="BC6" s="18" t="s">
        <v>151</v>
      </c>
      <c r="BD6" s="18" t="s">
        <v>151</v>
      </c>
      <c r="BE6" s="18" t="s">
        <v>152</v>
      </c>
      <c r="BF6" s="18" t="s">
        <v>152</v>
      </c>
      <c r="BG6" s="18" t="s">
        <v>152</v>
      </c>
      <c r="BK6" t="str">
        <f t="shared" ref="BK6:BK40" si="14">IF(D6=$A6,"Y","N")</f>
        <v>Y</v>
      </c>
      <c r="BL6" t="str">
        <f t="shared" si="0"/>
        <v>Y</v>
      </c>
      <c r="BM6" t="str">
        <f t="shared" si="1"/>
        <v>Y</v>
      </c>
      <c r="BN6" t="str">
        <f t="shared" si="2"/>
        <v>Y</v>
      </c>
      <c r="BO6" t="str">
        <f t="shared" si="3"/>
        <v>Y</v>
      </c>
      <c r="BP6" t="str">
        <f t="shared" si="4"/>
        <v>Y</v>
      </c>
      <c r="BQ6" t="str">
        <f t="shared" si="5"/>
        <v>Y</v>
      </c>
      <c r="BR6" t="str">
        <f t="shared" si="6"/>
        <v>Y</v>
      </c>
      <c r="BS6" t="str">
        <f t="shared" si="7"/>
        <v>Y</v>
      </c>
      <c r="BT6" t="str">
        <f t="shared" si="8"/>
        <v>Y</v>
      </c>
      <c r="BU6" t="str">
        <f t="shared" si="9"/>
        <v>Y</v>
      </c>
      <c r="BV6" t="str">
        <f t="shared" si="10"/>
        <v>Y</v>
      </c>
      <c r="BW6" t="str">
        <f t="shared" si="11"/>
        <v>Y</v>
      </c>
      <c r="BX6" t="str">
        <f t="shared" si="12"/>
        <v>Y</v>
      </c>
      <c r="BY6" t="str">
        <f t="shared" si="13"/>
        <v>Y</v>
      </c>
    </row>
    <row r="7" spans="1:80" ht="11.1" customHeight="1" x14ac:dyDescent="0.2">
      <c r="A7" s="63" t="s">
        <v>34</v>
      </c>
      <c r="B7" s="60" t="s">
        <v>497</v>
      </c>
      <c r="C7" s="60" t="s">
        <v>497</v>
      </c>
      <c r="D7" s="63" t="s">
        <v>153</v>
      </c>
      <c r="E7" s="60" t="s">
        <v>498</v>
      </c>
      <c r="F7" s="60" t="s">
        <v>256</v>
      </c>
      <c r="G7" s="63" t="s">
        <v>153</v>
      </c>
      <c r="H7" s="14">
        <v>65</v>
      </c>
      <c r="I7" s="14">
        <v>55</v>
      </c>
      <c r="J7" s="63" t="s">
        <v>153</v>
      </c>
      <c r="K7" s="60" t="s">
        <v>271</v>
      </c>
      <c r="L7" s="60" t="s">
        <v>499</v>
      </c>
      <c r="M7" s="63" t="s">
        <v>153</v>
      </c>
      <c r="N7" s="111">
        <v>55</v>
      </c>
      <c r="O7" s="111">
        <v>55</v>
      </c>
      <c r="P7" s="63" t="s">
        <v>153</v>
      </c>
      <c r="Q7" s="14">
        <v>35</v>
      </c>
      <c r="R7" s="14">
        <v>35</v>
      </c>
      <c r="S7" s="63" t="s">
        <v>153</v>
      </c>
      <c r="T7" s="60" t="s">
        <v>346</v>
      </c>
      <c r="U7" s="14" t="s">
        <v>346</v>
      </c>
      <c r="V7" s="63" t="s">
        <v>153</v>
      </c>
      <c r="W7" s="14">
        <v>35</v>
      </c>
      <c r="X7" s="14">
        <v>35</v>
      </c>
      <c r="Y7" s="63" t="s">
        <v>153</v>
      </c>
      <c r="Z7" s="14">
        <v>10</v>
      </c>
      <c r="AA7" s="14">
        <v>10</v>
      </c>
      <c r="AB7" s="63" t="s">
        <v>153</v>
      </c>
      <c r="AC7" s="14">
        <v>20</v>
      </c>
      <c r="AD7" s="14">
        <v>20</v>
      </c>
      <c r="AE7" s="63" t="s">
        <v>153</v>
      </c>
      <c r="AF7" s="14">
        <v>65</v>
      </c>
      <c r="AG7" s="14">
        <v>55</v>
      </c>
      <c r="AH7" s="63" t="s">
        <v>153</v>
      </c>
      <c r="AI7" s="14">
        <v>30</v>
      </c>
      <c r="AJ7" s="14">
        <v>30</v>
      </c>
      <c r="AK7" s="63" t="s">
        <v>153</v>
      </c>
      <c r="AL7" s="14">
        <v>40</v>
      </c>
      <c r="AM7" s="14">
        <v>40</v>
      </c>
      <c r="AN7" s="63" t="s">
        <v>153</v>
      </c>
      <c r="AO7" s="111">
        <v>65</v>
      </c>
      <c r="AP7" s="111">
        <v>55</v>
      </c>
      <c r="AQ7" s="63" t="s">
        <v>153</v>
      </c>
      <c r="AR7" s="60" t="s">
        <v>341</v>
      </c>
      <c r="AS7" s="60" t="s">
        <v>341</v>
      </c>
      <c r="AT7" s="63" t="s">
        <v>153</v>
      </c>
      <c r="AU7" s="18">
        <v>5</v>
      </c>
      <c r="AV7" s="18">
        <v>15</v>
      </c>
      <c r="AW7" s="18">
        <v>20</v>
      </c>
      <c r="AX7" s="18">
        <v>30</v>
      </c>
      <c r="AY7" s="18">
        <v>50</v>
      </c>
      <c r="AZ7" s="18">
        <v>50</v>
      </c>
      <c r="BA7" s="18">
        <v>30</v>
      </c>
      <c r="BB7" s="18">
        <v>40</v>
      </c>
      <c r="BC7" s="81" t="s">
        <v>151</v>
      </c>
      <c r="BD7" s="81" t="s">
        <v>151</v>
      </c>
      <c r="BE7" s="81" t="s">
        <v>152</v>
      </c>
      <c r="BF7" s="81" t="s">
        <v>152</v>
      </c>
      <c r="BG7" s="81" t="s">
        <v>152</v>
      </c>
      <c r="BK7" t="str">
        <f t="shared" si="14"/>
        <v>Y</v>
      </c>
      <c r="BL7" t="str">
        <f t="shared" si="0"/>
        <v>Y</v>
      </c>
      <c r="BM7" t="str">
        <f t="shared" si="1"/>
        <v>Y</v>
      </c>
      <c r="BN7" t="str">
        <f t="shared" si="2"/>
        <v>Y</v>
      </c>
      <c r="BO7" t="str">
        <f t="shared" si="3"/>
        <v>Y</v>
      </c>
      <c r="BP7" t="str">
        <f t="shared" si="4"/>
        <v>Y</v>
      </c>
      <c r="BQ7" t="str">
        <f t="shared" si="5"/>
        <v>Y</v>
      </c>
      <c r="BR7" t="str">
        <f t="shared" si="6"/>
        <v>Y</v>
      </c>
      <c r="BS7" t="str">
        <f t="shared" si="7"/>
        <v>Y</v>
      </c>
      <c r="BT7" t="str">
        <f t="shared" si="8"/>
        <v>Y</v>
      </c>
      <c r="BU7" t="str">
        <f t="shared" si="9"/>
        <v>Y</v>
      </c>
      <c r="BV7" t="str">
        <f t="shared" si="10"/>
        <v>Y</v>
      </c>
      <c r="BW7" t="str">
        <f t="shared" si="11"/>
        <v>Y</v>
      </c>
      <c r="BX7" t="str">
        <f t="shared" si="12"/>
        <v>Y</v>
      </c>
      <c r="BY7" t="str">
        <f t="shared" si="13"/>
        <v>Y</v>
      </c>
    </row>
    <row r="8" spans="1:80" ht="11.1" customHeight="1" x14ac:dyDescent="0.2">
      <c r="A8" s="64" t="s">
        <v>35</v>
      </c>
      <c r="B8" s="61" t="s">
        <v>500</v>
      </c>
      <c r="C8" s="61" t="s">
        <v>500</v>
      </c>
      <c r="D8" s="63" t="s">
        <v>154</v>
      </c>
      <c r="E8" s="60" t="s">
        <v>498</v>
      </c>
      <c r="F8" s="60" t="s">
        <v>256</v>
      </c>
      <c r="G8" s="63" t="s">
        <v>154</v>
      </c>
      <c r="H8" s="14">
        <v>100</v>
      </c>
      <c r="I8" s="14">
        <v>80</v>
      </c>
      <c r="J8" s="64" t="s">
        <v>154</v>
      </c>
      <c r="K8" s="61" t="s">
        <v>271</v>
      </c>
      <c r="L8" s="61" t="s">
        <v>499</v>
      </c>
      <c r="M8" s="64" t="s">
        <v>154</v>
      </c>
      <c r="N8" s="111">
        <v>90</v>
      </c>
      <c r="O8" s="111">
        <v>90</v>
      </c>
      <c r="P8" s="63" t="s">
        <v>154</v>
      </c>
      <c r="Q8" s="14">
        <v>55</v>
      </c>
      <c r="R8" s="14">
        <v>55</v>
      </c>
      <c r="S8" s="64" t="s">
        <v>154</v>
      </c>
      <c r="T8" s="61" t="s">
        <v>346</v>
      </c>
      <c r="U8" s="15" t="s">
        <v>346</v>
      </c>
      <c r="V8" s="63" t="s">
        <v>154</v>
      </c>
      <c r="W8" s="14">
        <v>50</v>
      </c>
      <c r="X8" s="14">
        <v>50</v>
      </c>
      <c r="Y8" s="64" t="s">
        <v>154</v>
      </c>
      <c r="Z8" s="15">
        <v>20</v>
      </c>
      <c r="AA8" s="15">
        <v>20</v>
      </c>
      <c r="AB8" s="63" t="s">
        <v>154</v>
      </c>
      <c r="AC8" s="14">
        <v>30</v>
      </c>
      <c r="AD8" s="14">
        <v>30</v>
      </c>
      <c r="AE8" s="63" t="s">
        <v>154</v>
      </c>
      <c r="AF8" s="14">
        <v>100</v>
      </c>
      <c r="AG8" s="14">
        <v>80</v>
      </c>
      <c r="AH8" s="63" t="s">
        <v>154</v>
      </c>
      <c r="AI8" s="14">
        <v>50</v>
      </c>
      <c r="AJ8" s="14">
        <v>35</v>
      </c>
      <c r="AK8" s="64" t="s">
        <v>154</v>
      </c>
      <c r="AL8" s="15">
        <v>60</v>
      </c>
      <c r="AM8" s="15">
        <v>60</v>
      </c>
      <c r="AN8" s="64" t="s">
        <v>154</v>
      </c>
      <c r="AO8" s="111">
        <v>100</v>
      </c>
      <c r="AP8" s="111">
        <v>80</v>
      </c>
      <c r="AQ8" s="64" t="s">
        <v>154</v>
      </c>
      <c r="AR8" s="61" t="s">
        <v>342</v>
      </c>
      <c r="AS8" s="61" t="s">
        <v>342</v>
      </c>
      <c r="AT8" s="64" t="s">
        <v>154</v>
      </c>
      <c r="AU8" s="18">
        <v>5</v>
      </c>
      <c r="AV8" s="18">
        <v>15</v>
      </c>
      <c r="AW8" s="18">
        <v>20</v>
      </c>
      <c r="AX8" s="18">
        <v>30</v>
      </c>
      <c r="AY8" s="18">
        <v>50</v>
      </c>
      <c r="AZ8" s="18">
        <v>30</v>
      </c>
      <c r="BA8" s="18">
        <v>30</v>
      </c>
      <c r="BB8" s="18">
        <v>40</v>
      </c>
      <c r="BC8" s="81" t="s">
        <v>151</v>
      </c>
      <c r="BD8" s="81" t="s">
        <v>151</v>
      </c>
      <c r="BE8" s="81" t="s">
        <v>152</v>
      </c>
      <c r="BF8" s="81" t="s">
        <v>152</v>
      </c>
      <c r="BG8" s="81" t="s">
        <v>152</v>
      </c>
      <c r="BK8" t="str">
        <f t="shared" si="14"/>
        <v>Y</v>
      </c>
      <c r="BL8" t="str">
        <f t="shared" si="0"/>
        <v>Y</v>
      </c>
      <c r="BM8" t="str">
        <f t="shared" si="1"/>
        <v>Y</v>
      </c>
      <c r="BN8" t="str">
        <f t="shared" si="2"/>
        <v>Y</v>
      </c>
      <c r="BO8" t="str">
        <f t="shared" si="3"/>
        <v>Y</v>
      </c>
      <c r="BP8" t="str">
        <f t="shared" si="4"/>
        <v>Y</v>
      </c>
      <c r="BQ8" t="str">
        <f t="shared" si="5"/>
        <v>Y</v>
      </c>
      <c r="BR8" t="str">
        <f t="shared" si="6"/>
        <v>Y</v>
      </c>
      <c r="BS8" t="str">
        <f t="shared" si="7"/>
        <v>Y</v>
      </c>
      <c r="BT8" t="str">
        <f t="shared" si="8"/>
        <v>Y</v>
      </c>
      <c r="BU8" t="str">
        <f t="shared" si="9"/>
        <v>Y</v>
      </c>
      <c r="BV8" t="str">
        <f t="shared" si="10"/>
        <v>Y</v>
      </c>
      <c r="BW8" t="str">
        <f t="shared" si="11"/>
        <v>Y</v>
      </c>
      <c r="BX8" t="str">
        <f t="shared" si="12"/>
        <v>Y</v>
      </c>
      <c r="BY8" t="str">
        <f t="shared" si="13"/>
        <v>Y</v>
      </c>
    </row>
    <row r="9" spans="1:80" ht="11.1" customHeight="1" x14ac:dyDescent="0.2">
      <c r="A9" s="63" t="s">
        <v>36</v>
      </c>
      <c r="B9" s="14">
        <v>0</v>
      </c>
      <c r="C9" s="14">
        <v>0</v>
      </c>
      <c r="D9" s="63" t="s">
        <v>155</v>
      </c>
      <c r="E9" s="14" t="s">
        <v>457</v>
      </c>
      <c r="F9" s="14">
        <v>0</v>
      </c>
      <c r="G9" s="63" t="s">
        <v>155</v>
      </c>
      <c r="H9" s="14" t="s">
        <v>457</v>
      </c>
      <c r="I9" s="14">
        <v>0</v>
      </c>
      <c r="J9" s="63" t="s">
        <v>155</v>
      </c>
      <c r="K9" s="14" t="s">
        <v>457</v>
      </c>
      <c r="L9" s="14">
        <v>0</v>
      </c>
      <c r="M9" s="63" t="s">
        <v>155</v>
      </c>
      <c r="N9" s="111" t="s">
        <v>457</v>
      </c>
      <c r="O9" s="111">
        <v>0</v>
      </c>
      <c r="P9" s="63" t="s">
        <v>155</v>
      </c>
      <c r="Q9" s="14" t="s">
        <v>457</v>
      </c>
      <c r="R9" s="14">
        <v>0</v>
      </c>
      <c r="S9" s="63" t="s">
        <v>155</v>
      </c>
      <c r="T9" s="14" t="s">
        <v>457</v>
      </c>
      <c r="U9" s="14">
        <v>0</v>
      </c>
      <c r="V9" s="63" t="s">
        <v>155</v>
      </c>
      <c r="W9" s="14" t="s">
        <v>457</v>
      </c>
      <c r="X9" s="14">
        <v>0</v>
      </c>
      <c r="Y9" s="63" t="s">
        <v>155</v>
      </c>
      <c r="Z9" s="14" t="s">
        <v>457</v>
      </c>
      <c r="AA9" s="14">
        <v>0</v>
      </c>
      <c r="AB9" s="63" t="s">
        <v>155</v>
      </c>
      <c r="AC9" s="14" t="s">
        <v>457</v>
      </c>
      <c r="AD9" s="14">
        <v>0</v>
      </c>
      <c r="AE9" s="63" t="s">
        <v>155</v>
      </c>
      <c r="AF9" s="14" t="s">
        <v>457</v>
      </c>
      <c r="AG9" s="14">
        <v>0</v>
      </c>
      <c r="AH9" s="63" t="s">
        <v>155</v>
      </c>
      <c r="AI9" s="14" t="s">
        <v>457</v>
      </c>
      <c r="AJ9" s="14">
        <v>0</v>
      </c>
      <c r="AK9" s="63" t="s">
        <v>155</v>
      </c>
      <c r="AL9" s="14" t="s">
        <v>457</v>
      </c>
      <c r="AM9" s="14">
        <v>0</v>
      </c>
      <c r="AN9" s="63" t="s">
        <v>155</v>
      </c>
      <c r="AO9" s="111" t="s">
        <v>457</v>
      </c>
      <c r="AP9" s="111">
        <v>0</v>
      </c>
      <c r="AQ9" s="63" t="s">
        <v>155</v>
      </c>
      <c r="AR9" s="14" t="s">
        <v>457</v>
      </c>
      <c r="AS9" s="14">
        <v>0</v>
      </c>
      <c r="AT9" s="63" t="s">
        <v>155</v>
      </c>
      <c r="AU9" s="82">
        <v>0</v>
      </c>
      <c r="AV9" s="82">
        <v>0</v>
      </c>
      <c r="AW9" s="82">
        <v>0</v>
      </c>
      <c r="AX9" s="82">
        <v>0</v>
      </c>
      <c r="AY9" s="82">
        <v>0</v>
      </c>
      <c r="AZ9" s="82">
        <v>0</v>
      </c>
      <c r="BA9" s="82">
        <v>0</v>
      </c>
      <c r="BB9" s="82">
        <v>0</v>
      </c>
      <c r="BC9" s="82">
        <v>0</v>
      </c>
      <c r="BD9" s="82">
        <v>0</v>
      </c>
      <c r="BE9" s="82">
        <v>0</v>
      </c>
      <c r="BF9" s="82">
        <v>0</v>
      </c>
      <c r="BG9" s="82">
        <v>0</v>
      </c>
      <c r="BK9" t="str">
        <f t="shared" si="14"/>
        <v>Y</v>
      </c>
      <c r="BL9" t="str">
        <f t="shared" si="0"/>
        <v>Y</v>
      </c>
      <c r="BM9" t="str">
        <f t="shared" si="1"/>
        <v>Y</v>
      </c>
      <c r="BN9" t="str">
        <f t="shared" si="2"/>
        <v>Y</v>
      </c>
      <c r="BO9" t="str">
        <f t="shared" si="3"/>
        <v>Y</v>
      </c>
      <c r="BP9" t="str">
        <f t="shared" si="4"/>
        <v>Y</v>
      </c>
      <c r="BQ9" t="str">
        <f t="shared" si="5"/>
        <v>Y</v>
      </c>
      <c r="BR9" t="str">
        <f t="shared" si="6"/>
        <v>Y</v>
      </c>
      <c r="BS9" t="str">
        <f t="shared" si="7"/>
        <v>Y</v>
      </c>
      <c r="BT9" t="str">
        <f t="shared" si="8"/>
        <v>Y</v>
      </c>
      <c r="BU9" t="str">
        <f t="shared" si="9"/>
        <v>Y</v>
      </c>
      <c r="BV9" t="str">
        <f t="shared" si="10"/>
        <v>Y</v>
      </c>
      <c r="BW9" t="str">
        <f t="shared" si="11"/>
        <v>Y</v>
      </c>
      <c r="BX9" t="str">
        <f t="shared" si="12"/>
        <v>Y</v>
      </c>
      <c r="BY9" t="str">
        <f t="shared" si="13"/>
        <v>Y</v>
      </c>
    </row>
    <row r="10" spans="1:80" ht="11.1" customHeight="1" x14ac:dyDescent="0.2">
      <c r="A10" s="63" t="s">
        <v>37</v>
      </c>
      <c r="B10" s="14">
        <v>0</v>
      </c>
      <c r="C10" s="14">
        <v>0</v>
      </c>
      <c r="D10" s="63" t="s">
        <v>156</v>
      </c>
      <c r="E10" s="14">
        <v>0</v>
      </c>
      <c r="F10" s="14">
        <v>0</v>
      </c>
      <c r="G10" s="63" t="s">
        <v>156</v>
      </c>
      <c r="H10" s="14">
        <v>0</v>
      </c>
      <c r="I10" s="14">
        <v>0</v>
      </c>
      <c r="J10" s="63" t="s">
        <v>156</v>
      </c>
      <c r="K10" s="14">
        <v>0</v>
      </c>
      <c r="L10" s="14">
        <v>0</v>
      </c>
      <c r="M10" s="63" t="s">
        <v>156</v>
      </c>
      <c r="N10" s="111">
        <v>0</v>
      </c>
      <c r="O10" s="111">
        <v>0</v>
      </c>
      <c r="P10" s="63" t="s">
        <v>156</v>
      </c>
      <c r="Q10" s="14">
        <v>0</v>
      </c>
      <c r="R10" s="14">
        <v>0</v>
      </c>
      <c r="S10" s="63" t="s">
        <v>156</v>
      </c>
      <c r="T10" s="14">
        <v>0</v>
      </c>
      <c r="U10" s="14">
        <v>0</v>
      </c>
      <c r="V10" s="63" t="s">
        <v>156</v>
      </c>
      <c r="W10" s="14">
        <v>0</v>
      </c>
      <c r="X10" s="14">
        <v>0</v>
      </c>
      <c r="Y10" s="63" t="s">
        <v>156</v>
      </c>
      <c r="Z10" s="14">
        <v>0</v>
      </c>
      <c r="AA10" s="14">
        <v>0</v>
      </c>
      <c r="AB10" s="63" t="s">
        <v>156</v>
      </c>
      <c r="AC10" s="14">
        <v>0</v>
      </c>
      <c r="AD10" s="14">
        <v>0</v>
      </c>
      <c r="AE10" s="63" t="s">
        <v>156</v>
      </c>
      <c r="AF10" s="14">
        <v>0</v>
      </c>
      <c r="AG10" s="14">
        <v>0</v>
      </c>
      <c r="AH10" s="63" t="s">
        <v>156</v>
      </c>
      <c r="AI10" s="14">
        <v>0</v>
      </c>
      <c r="AJ10" s="14">
        <v>0</v>
      </c>
      <c r="AK10" s="63" t="s">
        <v>156</v>
      </c>
      <c r="AL10" s="14">
        <v>0</v>
      </c>
      <c r="AM10" s="14">
        <v>0</v>
      </c>
      <c r="AN10" s="63" t="s">
        <v>156</v>
      </c>
      <c r="AO10" s="111">
        <v>0</v>
      </c>
      <c r="AP10" s="111">
        <v>0</v>
      </c>
      <c r="AQ10" s="63" t="s">
        <v>156</v>
      </c>
      <c r="AR10" s="14">
        <v>0</v>
      </c>
      <c r="AS10" s="14">
        <v>0</v>
      </c>
      <c r="AT10" s="63" t="s">
        <v>156</v>
      </c>
      <c r="AU10" s="82">
        <v>0</v>
      </c>
      <c r="AV10" s="82">
        <v>0</v>
      </c>
      <c r="AW10" s="82">
        <v>0</v>
      </c>
      <c r="AX10" s="82">
        <v>0</v>
      </c>
      <c r="AY10" s="82">
        <v>0</v>
      </c>
      <c r="AZ10" s="82">
        <v>0</v>
      </c>
      <c r="BA10" s="82">
        <v>0</v>
      </c>
      <c r="BB10" s="82">
        <v>0</v>
      </c>
      <c r="BC10" s="82">
        <v>0</v>
      </c>
      <c r="BD10" s="82">
        <v>0</v>
      </c>
      <c r="BE10" s="82">
        <v>0</v>
      </c>
      <c r="BF10" s="82">
        <v>0</v>
      </c>
      <c r="BG10" s="82">
        <v>0</v>
      </c>
      <c r="BK10" t="str">
        <f t="shared" si="14"/>
        <v>Y</v>
      </c>
      <c r="BL10" t="str">
        <f t="shared" si="0"/>
        <v>Y</v>
      </c>
      <c r="BM10" t="str">
        <f t="shared" si="1"/>
        <v>Y</v>
      </c>
      <c r="BN10" t="str">
        <f t="shared" si="2"/>
        <v>Y</v>
      </c>
      <c r="BO10" t="str">
        <f t="shared" si="3"/>
        <v>Y</v>
      </c>
      <c r="BP10" t="str">
        <f t="shared" si="4"/>
        <v>Y</v>
      </c>
      <c r="BQ10" t="str">
        <f t="shared" si="5"/>
        <v>Y</v>
      </c>
      <c r="BR10" t="str">
        <f t="shared" si="6"/>
        <v>Y</v>
      </c>
      <c r="BS10" t="str">
        <f t="shared" si="7"/>
        <v>Y</v>
      </c>
      <c r="BT10" t="str">
        <f t="shared" si="8"/>
        <v>Y</v>
      </c>
      <c r="BU10" t="str">
        <f t="shared" si="9"/>
        <v>Y</v>
      </c>
      <c r="BV10" t="str">
        <f t="shared" si="10"/>
        <v>Y</v>
      </c>
      <c r="BW10" t="str">
        <f t="shared" si="11"/>
        <v>Y</v>
      </c>
      <c r="BX10" t="str">
        <f t="shared" si="12"/>
        <v>Y</v>
      </c>
      <c r="BY10" t="str">
        <f t="shared" si="13"/>
        <v>Y</v>
      </c>
    </row>
    <row r="11" spans="1:80" ht="11.1" customHeight="1" x14ac:dyDescent="0.2">
      <c r="A11" s="63" t="s">
        <v>38</v>
      </c>
      <c r="B11" s="14">
        <v>0</v>
      </c>
      <c r="C11" s="14">
        <v>0</v>
      </c>
      <c r="D11" s="63" t="s">
        <v>157</v>
      </c>
      <c r="E11" s="60">
        <v>0</v>
      </c>
      <c r="F11" s="60" t="s">
        <v>256</v>
      </c>
      <c r="G11" s="63" t="s">
        <v>157</v>
      </c>
      <c r="H11" s="14">
        <v>0</v>
      </c>
      <c r="I11" s="14">
        <v>0</v>
      </c>
      <c r="J11" s="63" t="s">
        <v>157</v>
      </c>
      <c r="K11" s="60">
        <v>0</v>
      </c>
      <c r="L11" s="60" t="s">
        <v>256</v>
      </c>
      <c r="M11" s="63" t="s">
        <v>157</v>
      </c>
      <c r="N11" s="111">
        <v>0</v>
      </c>
      <c r="O11" s="111">
        <v>0</v>
      </c>
      <c r="P11" s="63" t="s">
        <v>157</v>
      </c>
      <c r="Q11" s="14">
        <v>0</v>
      </c>
      <c r="R11" s="14">
        <v>0</v>
      </c>
      <c r="S11" s="63" t="s">
        <v>157</v>
      </c>
      <c r="T11" s="133">
        <v>0</v>
      </c>
      <c r="U11" s="14" t="s">
        <v>256</v>
      </c>
      <c r="V11" s="63" t="s">
        <v>157</v>
      </c>
      <c r="W11" s="14">
        <v>0</v>
      </c>
      <c r="X11" s="14">
        <v>0</v>
      </c>
      <c r="Y11" s="63" t="s">
        <v>157</v>
      </c>
      <c r="Z11" s="14">
        <v>0</v>
      </c>
      <c r="AA11" s="14">
        <v>0</v>
      </c>
      <c r="AB11" s="63" t="s">
        <v>157</v>
      </c>
      <c r="AC11" s="14">
        <v>0</v>
      </c>
      <c r="AD11" s="14">
        <v>0</v>
      </c>
      <c r="AE11" s="63" t="s">
        <v>157</v>
      </c>
      <c r="AF11" s="14">
        <v>0</v>
      </c>
      <c r="AG11" s="14">
        <v>0</v>
      </c>
      <c r="AH11" s="63" t="s">
        <v>157</v>
      </c>
      <c r="AI11" s="14">
        <v>0</v>
      </c>
      <c r="AJ11" s="14">
        <v>0</v>
      </c>
      <c r="AK11" s="63" t="s">
        <v>157</v>
      </c>
      <c r="AL11" s="14">
        <v>0</v>
      </c>
      <c r="AM11" s="14">
        <v>0</v>
      </c>
      <c r="AN11" s="63" t="s">
        <v>157</v>
      </c>
      <c r="AO11" s="111">
        <v>0</v>
      </c>
      <c r="AP11" s="111">
        <v>0</v>
      </c>
      <c r="AQ11" s="63" t="s">
        <v>157</v>
      </c>
      <c r="AR11" s="14">
        <v>0</v>
      </c>
      <c r="AS11" s="14">
        <v>0</v>
      </c>
      <c r="AT11" s="63" t="s">
        <v>157</v>
      </c>
      <c r="AU11" s="82">
        <v>0</v>
      </c>
      <c r="AV11" s="82">
        <v>0</v>
      </c>
      <c r="AW11" s="82">
        <v>0</v>
      </c>
      <c r="AX11" s="82">
        <v>0</v>
      </c>
      <c r="AY11" s="82">
        <v>0</v>
      </c>
      <c r="AZ11" s="82">
        <v>0</v>
      </c>
      <c r="BA11" s="82">
        <v>0</v>
      </c>
      <c r="BB11" s="82">
        <v>0</v>
      </c>
      <c r="BC11" s="82">
        <v>0</v>
      </c>
      <c r="BD11" s="82">
        <v>0</v>
      </c>
      <c r="BE11" s="82">
        <v>0</v>
      </c>
      <c r="BF11" s="82">
        <v>0</v>
      </c>
      <c r="BG11" s="82">
        <v>0</v>
      </c>
      <c r="BK11" t="str">
        <f t="shared" si="14"/>
        <v>Y</v>
      </c>
      <c r="BL11" t="str">
        <f t="shared" si="0"/>
        <v>Y</v>
      </c>
      <c r="BM11" t="str">
        <f t="shared" si="1"/>
        <v>Y</v>
      </c>
      <c r="BN11" t="str">
        <f t="shared" si="2"/>
        <v>Y</v>
      </c>
      <c r="BO11" t="str">
        <f t="shared" si="3"/>
        <v>Y</v>
      </c>
      <c r="BP11" t="str">
        <f t="shared" si="4"/>
        <v>Y</v>
      </c>
      <c r="BQ11" t="str">
        <f t="shared" si="5"/>
        <v>Y</v>
      </c>
      <c r="BR11" t="str">
        <f t="shared" si="6"/>
        <v>Y</v>
      </c>
      <c r="BS11" t="str">
        <f t="shared" si="7"/>
        <v>Y</v>
      </c>
      <c r="BT11" t="str">
        <f t="shared" si="8"/>
        <v>Y</v>
      </c>
      <c r="BU11" t="str">
        <f t="shared" si="9"/>
        <v>Y</v>
      </c>
      <c r="BV11" t="str">
        <f t="shared" si="10"/>
        <v>Y</v>
      </c>
      <c r="BW11" t="str">
        <f t="shared" si="11"/>
        <v>Y</v>
      </c>
      <c r="BX11" t="str">
        <f t="shared" si="12"/>
        <v>Y</v>
      </c>
      <c r="BY11" t="str">
        <f t="shared" si="13"/>
        <v>Y</v>
      </c>
    </row>
    <row r="12" spans="1:80" ht="11.1" customHeight="1" x14ac:dyDescent="0.2">
      <c r="A12" s="63" t="s">
        <v>39</v>
      </c>
      <c r="B12" s="14">
        <v>0</v>
      </c>
      <c r="C12" s="14">
        <v>0</v>
      </c>
      <c r="D12" s="63" t="s">
        <v>158</v>
      </c>
      <c r="E12" s="14">
        <v>0</v>
      </c>
      <c r="F12" s="14">
        <v>0</v>
      </c>
      <c r="G12" s="63" t="s">
        <v>158</v>
      </c>
      <c r="H12" s="14">
        <v>0</v>
      </c>
      <c r="I12" s="14">
        <v>0</v>
      </c>
      <c r="J12" s="63" t="s">
        <v>158</v>
      </c>
      <c r="K12" s="14">
        <v>0</v>
      </c>
      <c r="L12" s="14">
        <v>0</v>
      </c>
      <c r="M12" s="63" t="s">
        <v>158</v>
      </c>
      <c r="N12" s="111">
        <v>0</v>
      </c>
      <c r="O12" s="111">
        <v>0</v>
      </c>
      <c r="P12" s="63" t="s">
        <v>158</v>
      </c>
      <c r="Q12" s="14">
        <v>0</v>
      </c>
      <c r="R12" s="14">
        <v>0</v>
      </c>
      <c r="S12" s="63" t="s">
        <v>158</v>
      </c>
      <c r="T12" s="134">
        <v>0</v>
      </c>
      <c r="U12" s="14">
        <v>0</v>
      </c>
      <c r="V12" s="63" t="s">
        <v>158</v>
      </c>
      <c r="W12" s="14">
        <v>0</v>
      </c>
      <c r="X12" s="14">
        <v>0</v>
      </c>
      <c r="Y12" s="63" t="s">
        <v>158</v>
      </c>
      <c r="Z12" s="14">
        <v>0</v>
      </c>
      <c r="AA12" s="14">
        <v>0</v>
      </c>
      <c r="AB12" s="63" t="s">
        <v>158</v>
      </c>
      <c r="AC12" s="14">
        <v>0</v>
      </c>
      <c r="AD12" s="14">
        <v>0</v>
      </c>
      <c r="AE12" s="63" t="s">
        <v>158</v>
      </c>
      <c r="AF12" s="14">
        <v>0</v>
      </c>
      <c r="AG12" s="14">
        <v>0</v>
      </c>
      <c r="AH12" s="63" t="s">
        <v>158</v>
      </c>
      <c r="AI12" s="14">
        <v>0</v>
      </c>
      <c r="AJ12" s="14">
        <v>0</v>
      </c>
      <c r="AK12" s="63" t="s">
        <v>158</v>
      </c>
      <c r="AL12" s="14">
        <v>0</v>
      </c>
      <c r="AM12" s="14">
        <v>0</v>
      </c>
      <c r="AN12" s="63" t="s">
        <v>158</v>
      </c>
      <c r="AO12" s="111">
        <v>0</v>
      </c>
      <c r="AP12" s="111">
        <v>0</v>
      </c>
      <c r="AQ12" s="63" t="s">
        <v>158</v>
      </c>
      <c r="AR12" s="14">
        <v>0</v>
      </c>
      <c r="AS12" s="14">
        <v>0</v>
      </c>
      <c r="AT12" s="63" t="s">
        <v>158</v>
      </c>
      <c r="AU12" s="82">
        <v>0</v>
      </c>
      <c r="AV12" s="82">
        <v>0</v>
      </c>
      <c r="AW12" s="82">
        <v>0</v>
      </c>
      <c r="AX12" s="82">
        <v>0</v>
      </c>
      <c r="AY12" s="82">
        <v>0</v>
      </c>
      <c r="AZ12" s="82">
        <v>0</v>
      </c>
      <c r="BA12" s="82">
        <v>0</v>
      </c>
      <c r="BB12" s="82">
        <v>0</v>
      </c>
      <c r="BC12" s="82">
        <v>0</v>
      </c>
      <c r="BD12" s="82">
        <v>0</v>
      </c>
      <c r="BE12" s="82">
        <v>0</v>
      </c>
      <c r="BF12" s="82">
        <v>0</v>
      </c>
      <c r="BG12" s="82">
        <v>0</v>
      </c>
      <c r="BK12" t="str">
        <f t="shared" si="14"/>
        <v>Y</v>
      </c>
      <c r="BL12" t="str">
        <f t="shared" si="0"/>
        <v>Y</v>
      </c>
      <c r="BM12" t="str">
        <f t="shared" si="1"/>
        <v>Y</v>
      </c>
      <c r="BN12" t="str">
        <f t="shared" si="2"/>
        <v>Y</v>
      </c>
      <c r="BO12" t="str">
        <f t="shared" si="3"/>
        <v>Y</v>
      </c>
      <c r="BP12" t="str">
        <f t="shared" si="4"/>
        <v>Y</v>
      </c>
      <c r="BQ12" t="str">
        <f t="shared" si="5"/>
        <v>Y</v>
      </c>
      <c r="BR12" t="str">
        <f t="shared" si="6"/>
        <v>Y</v>
      </c>
      <c r="BS12" t="str">
        <f t="shared" si="7"/>
        <v>Y</v>
      </c>
      <c r="BT12" t="str">
        <f t="shared" si="8"/>
        <v>Y</v>
      </c>
      <c r="BU12" t="str">
        <f t="shared" si="9"/>
        <v>Y</v>
      </c>
      <c r="BV12" t="str">
        <f t="shared" si="10"/>
        <v>Y</v>
      </c>
      <c r="BW12" t="str">
        <f t="shared" si="11"/>
        <v>Y</v>
      </c>
      <c r="BX12" t="str">
        <f t="shared" si="12"/>
        <v>Y</v>
      </c>
      <c r="BY12" t="str">
        <f t="shared" si="13"/>
        <v>Y</v>
      </c>
    </row>
    <row r="13" spans="1:80" ht="11.1" customHeight="1" x14ac:dyDescent="0.2">
      <c r="A13" s="63" t="s">
        <v>40</v>
      </c>
      <c r="B13" s="60" t="s">
        <v>335</v>
      </c>
      <c r="C13" s="60" t="s">
        <v>335</v>
      </c>
      <c r="D13" s="63" t="s">
        <v>159</v>
      </c>
      <c r="E13" s="60" t="s">
        <v>501</v>
      </c>
      <c r="F13" s="60" t="s">
        <v>501</v>
      </c>
      <c r="G13" s="63" t="s">
        <v>159</v>
      </c>
      <c r="H13" s="14" t="s">
        <v>336</v>
      </c>
      <c r="I13" s="14" t="s">
        <v>336</v>
      </c>
      <c r="J13" s="63" t="s">
        <v>159</v>
      </c>
      <c r="K13" s="60" t="s">
        <v>550</v>
      </c>
      <c r="L13" s="60" t="s">
        <v>502</v>
      </c>
      <c r="M13" s="63" t="s">
        <v>159</v>
      </c>
      <c r="N13" s="111" t="s">
        <v>336</v>
      </c>
      <c r="O13" s="111" t="s">
        <v>336</v>
      </c>
      <c r="P13" s="63" t="s">
        <v>159</v>
      </c>
      <c r="Q13" s="14" t="s">
        <v>336</v>
      </c>
      <c r="R13" s="14" t="s">
        <v>336</v>
      </c>
      <c r="S13" s="63" t="s">
        <v>159</v>
      </c>
      <c r="T13" s="133" t="s">
        <v>347</v>
      </c>
      <c r="U13" s="14" t="s">
        <v>347</v>
      </c>
      <c r="V13" s="63" t="s">
        <v>159</v>
      </c>
      <c r="W13" s="60" t="s">
        <v>335</v>
      </c>
      <c r="X13" s="60" t="s">
        <v>335</v>
      </c>
      <c r="Y13" s="63" t="s">
        <v>159</v>
      </c>
      <c r="Z13" s="14" t="s">
        <v>336</v>
      </c>
      <c r="AA13" s="14" t="s">
        <v>336</v>
      </c>
      <c r="AB13" s="63" t="s">
        <v>159</v>
      </c>
      <c r="AC13" s="14" t="s">
        <v>336</v>
      </c>
      <c r="AD13" s="14" t="s">
        <v>336</v>
      </c>
      <c r="AE13" s="63" t="s">
        <v>159</v>
      </c>
      <c r="AF13" s="14" t="s">
        <v>336</v>
      </c>
      <c r="AG13" s="14" t="s">
        <v>336</v>
      </c>
      <c r="AH13" s="63" t="s">
        <v>159</v>
      </c>
      <c r="AI13" s="14" t="s">
        <v>336</v>
      </c>
      <c r="AJ13" s="14" t="s">
        <v>336</v>
      </c>
      <c r="AK13" s="63" t="s">
        <v>159</v>
      </c>
      <c r="AL13" s="14" t="s">
        <v>336</v>
      </c>
      <c r="AM13" s="14" t="s">
        <v>336</v>
      </c>
      <c r="AN13" s="63" t="s">
        <v>159</v>
      </c>
      <c r="AO13" s="14" t="s">
        <v>336</v>
      </c>
      <c r="AP13" s="14" t="s">
        <v>336</v>
      </c>
      <c r="AQ13" s="63" t="s">
        <v>159</v>
      </c>
      <c r="AR13" s="60" t="s">
        <v>335</v>
      </c>
      <c r="AS13" s="60" t="s">
        <v>335</v>
      </c>
      <c r="AT13" s="63" t="s">
        <v>159</v>
      </c>
      <c r="AU13" s="82" t="s">
        <v>337</v>
      </c>
      <c r="AV13" s="14" t="s">
        <v>336</v>
      </c>
      <c r="AW13" s="14" t="s">
        <v>336</v>
      </c>
      <c r="AX13" s="14" t="s">
        <v>336</v>
      </c>
      <c r="AY13" s="14" t="s">
        <v>336</v>
      </c>
      <c r="AZ13" s="81" t="s">
        <v>339</v>
      </c>
      <c r="BA13" s="81" t="s">
        <v>339</v>
      </c>
      <c r="BB13" s="81" t="s">
        <v>339</v>
      </c>
      <c r="BC13" s="81" t="s">
        <v>338</v>
      </c>
      <c r="BD13" s="81" t="s">
        <v>338</v>
      </c>
      <c r="BE13" s="81" t="s">
        <v>339</v>
      </c>
      <c r="BF13" s="81" t="s">
        <v>338</v>
      </c>
      <c r="BG13" s="81" t="s">
        <v>338</v>
      </c>
      <c r="BK13" t="str">
        <f t="shared" si="14"/>
        <v>Y</v>
      </c>
      <c r="BL13" t="str">
        <f t="shared" si="0"/>
        <v>Y</v>
      </c>
      <c r="BM13" t="str">
        <f t="shared" si="1"/>
        <v>Y</v>
      </c>
      <c r="BN13" t="str">
        <f t="shared" si="2"/>
        <v>Y</v>
      </c>
      <c r="BO13" t="str">
        <f t="shared" si="3"/>
        <v>Y</v>
      </c>
      <c r="BP13" t="str">
        <f t="shared" si="4"/>
        <v>Y</v>
      </c>
      <c r="BQ13" t="str">
        <f t="shared" si="5"/>
        <v>Y</v>
      </c>
      <c r="BR13" t="str">
        <f t="shared" si="6"/>
        <v>Y</v>
      </c>
      <c r="BS13" t="str">
        <f t="shared" si="7"/>
        <v>Y</v>
      </c>
      <c r="BT13" t="str">
        <f t="shared" si="8"/>
        <v>Y</v>
      </c>
      <c r="BU13" t="str">
        <f t="shared" si="9"/>
        <v>Y</v>
      </c>
      <c r="BV13" t="str">
        <f t="shared" si="10"/>
        <v>Y</v>
      </c>
      <c r="BW13" t="str">
        <f t="shared" si="11"/>
        <v>Y</v>
      </c>
      <c r="BX13" t="str">
        <f t="shared" si="12"/>
        <v>Y</v>
      </c>
      <c r="BY13" t="str">
        <f t="shared" si="13"/>
        <v>Y</v>
      </c>
    </row>
    <row r="14" spans="1:80" ht="11.1" customHeight="1" x14ac:dyDescent="0.2">
      <c r="A14" s="63" t="s">
        <v>41</v>
      </c>
      <c r="B14" s="60" t="s">
        <v>162</v>
      </c>
      <c r="C14" s="60" t="s">
        <v>162</v>
      </c>
      <c r="D14" s="63" t="s">
        <v>160</v>
      </c>
      <c r="E14" s="60" t="s">
        <v>162</v>
      </c>
      <c r="F14" s="60" t="s">
        <v>162</v>
      </c>
      <c r="G14" s="63" t="s">
        <v>160</v>
      </c>
      <c r="H14" s="60" t="s">
        <v>162</v>
      </c>
      <c r="I14" s="60" t="s">
        <v>162</v>
      </c>
      <c r="J14" s="63" t="s">
        <v>160</v>
      </c>
      <c r="K14" s="60" t="s">
        <v>162</v>
      </c>
      <c r="L14" s="60" t="s">
        <v>162</v>
      </c>
      <c r="M14" s="63" t="s">
        <v>160</v>
      </c>
      <c r="N14" s="112" t="s">
        <v>162</v>
      </c>
      <c r="O14" s="112" t="s">
        <v>162</v>
      </c>
      <c r="P14" s="63" t="s">
        <v>160</v>
      </c>
      <c r="Q14" s="60" t="s">
        <v>162</v>
      </c>
      <c r="R14" s="60" t="s">
        <v>162</v>
      </c>
      <c r="S14" s="63" t="s">
        <v>160</v>
      </c>
      <c r="T14" s="60" t="s">
        <v>162</v>
      </c>
      <c r="U14" s="60" t="s">
        <v>162</v>
      </c>
      <c r="V14" s="63" t="s">
        <v>160</v>
      </c>
      <c r="W14" s="60" t="s">
        <v>162</v>
      </c>
      <c r="X14" s="60" t="s">
        <v>162</v>
      </c>
      <c r="Y14" s="63" t="s">
        <v>160</v>
      </c>
      <c r="Z14" s="60" t="s">
        <v>162</v>
      </c>
      <c r="AA14" s="60" t="s">
        <v>162</v>
      </c>
      <c r="AB14" s="63" t="s">
        <v>160</v>
      </c>
      <c r="AC14" s="60" t="s">
        <v>162</v>
      </c>
      <c r="AD14" s="60" t="s">
        <v>162</v>
      </c>
      <c r="AE14" s="63" t="s">
        <v>160</v>
      </c>
      <c r="AF14" s="60" t="s">
        <v>162</v>
      </c>
      <c r="AG14" s="60" t="s">
        <v>162</v>
      </c>
      <c r="AH14" s="63" t="s">
        <v>160</v>
      </c>
      <c r="AI14" s="60" t="s">
        <v>162</v>
      </c>
      <c r="AJ14" s="60" t="s">
        <v>162</v>
      </c>
      <c r="AK14" s="63" t="s">
        <v>160</v>
      </c>
      <c r="AL14" s="60" t="s">
        <v>162</v>
      </c>
      <c r="AM14" s="60" t="s">
        <v>162</v>
      </c>
      <c r="AN14" s="63" t="s">
        <v>160</v>
      </c>
      <c r="AO14" s="112" t="s">
        <v>162</v>
      </c>
      <c r="AP14" s="112" t="s">
        <v>162</v>
      </c>
      <c r="AQ14" s="63" t="s">
        <v>160</v>
      </c>
      <c r="AR14" s="60" t="s">
        <v>162</v>
      </c>
      <c r="AS14" s="60" t="s">
        <v>162</v>
      </c>
      <c r="AT14" s="63" t="s">
        <v>160</v>
      </c>
      <c r="AU14" s="81" t="s">
        <v>161</v>
      </c>
      <c r="AV14" s="81" t="s">
        <v>161</v>
      </c>
      <c r="AW14" s="81" t="s">
        <v>162</v>
      </c>
      <c r="AX14" s="81" t="s">
        <v>162</v>
      </c>
      <c r="AY14" s="81" t="s">
        <v>162</v>
      </c>
      <c r="AZ14" s="81" t="s">
        <v>162</v>
      </c>
      <c r="BA14" s="81" t="s">
        <v>162</v>
      </c>
      <c r="BB14" s="81" t="s">
        <v>162</v>
      </c>
      <c r="BC14" s="81" t="s">
        <v>162</v>
      </c>
      <c r="BD14" s="81" t="s">
        <v>162</v>
      </c>
      <c r="BE14" s="81" t="s">
        <v>162</v>
      </c>
      <c r="BF14" s="81" t="s">
        <v>162</v>
      </c>
      <c r="BG14" s="81" t="s">
        <v>162</v>
      </c>
      <c r="BK14" t="str">
        <f t="shared" si="14"/>
        <v>Y</v>
      </c>
      <c r="BL14" t="str">
        <f t="shared" si="0"/>
        <v>Y</v>
      </c>
      <c r="BM14" t="str">
        <f t="shared" si="1"/>
        <v>Y</v>
      </c>
      <c r="BN14" t="str">
        <f t="shared" si="2"/>
        <v>Y</v>
      </c>
      <c r="BO14" t="str">
        <f t="shared" si="3"/>
        <v>Y</v>
      </c>
      <c r="BP14" t="str">
        <f t="shared" si="4"/>
        <v>Y</v>
      </c>
      <c r="BQ14" t="str">
        <f t="shared" si="5"/>
        <v>Y</v>
      </c>
      <c r="BR14" t="str">
        <f t="shared" si="6"/>
        <v>Y</v>
      </c>
      <c r="BS14" t="str">
        <f t="shared" si="7"/>
        <v>Y</v>
      </c>
      <c r="BT14" t="str">
        <f t="shared" si="8"/>
        <v>Y</v>
      </c>
      <c r="BU14" t="str">
        <f t="shared" si="9"/>
        <v>Y</v>
      </c>
      <c r="BV14" t="str">
        <f t="shared" si="10"/>
        <v>Y</v>
      </c>
      <c r="BW14" t="str">
        <f t="shared" si="11"/>
        <v>Y</v>
      </c>
      <c r="BX14" t="str">
        <f t="shared" si="12"/>
        <v>Y</v>
      </c>
      <c r="BY14" t="str">
        <f t="shared" si="13"/>
        <v>Y</v>
      </c>
    </row>
    <row r="15" spans="1:80" ht="11.1" customHeight="1" x14ac:dyDescent="0.2">
      <c r="A15" s="63" t="s">
        <v>42</v>
      </c>
      <c r="B15" s="14">
        <v>65</v>
      </c>
      <c r="C15" s="14">
        <v>65</v>
      </c>
      <c r="D15" s="63" t="s">
        <v>163</v>
      </c>
      <c r="E15" s="60" t="s">
        <v>498</v>
      </c>
      <c r="F15" s="60" t="s">
        <v>256</v>
      </c>
      <c r="G15" s="63" t="s">
        <v>163</v>
      </c>
      <c r="H15" s="14">
        <v>65</v>
      </c>
      <c r="I15" s="14">
        <v>65</v>
      </c>
      <c r="J15" s="63" t="s">
        <v>163</v>
      </c>
      <c r="K15" s="60" t="s">
        <v>271</v>
      </c>
      <c r="L15" s="60" t="s">
        <v>499</v>
      </c>
      <c r="M15" s="63" t="s">
        <v>163</v>
      </c>
      <c r="N15" s="111">
        <v>55</v>
      </c>
      <c r="O15" s="111">
        <v>55</v>
      </c>
      <c r="P15" s="63" t="s">
        <v>163</v>
      </c>
      <c r="Q15" s="14">
        <v>35</v>
      </c>
      <c r="R15" s="14">
        <v>35</v>
      </c>
      <c r="S15" s="63" t="s">
        <v>163</v>
      </c>
      <c r="T15" s="60" t="s">
        <v>346</v>
      </c>
      <c r="U15" s="14" t="s">
        <v>346</v>
      </c>
      <c r="V15" s="63" t="s">
        <v>163</v>
      </c>
      <c r="W15" s="60" t="s">
        <v>270</v>
      </c>
      <c r="X15" s="60" t="s">
        <v>270</v>
      </c>
      <c r="Y15" s="63" t="s">
        <v>163</v>
      </c>
      <c r="Z15" s="14">
        <v>10</v>
      </c>
      <c r="AA15" s="14">
        <v>10</v>
      </c>
      <c r="AB15" s="63" t="s">
        <v>163</v>
      </c>
      <c r="AC15" s="14">
        <v>20</v>
      </c>
      <c r="AD15" s="14">
        <v>20</v>
      </c>
      <c r="AE15" s="63" t="s">
        <v>163</v>
      </c>
      <c r="AF15" s="14">
        <v>65</v>
      </c>
      <c r="AG15" s="14">
        <v>65</v>
      </c>
      <c r="AH15" s="63" t="s">
        <v>163</v>
      </c>
      <c r="AI15" s="14">
        <v>30</v>
      </c>
      <c r="AJ15" s="14">
        <v>30</v>
      </c>
      <c r="AK15" s="63" t="s">
        <v>163</v>
      </c>
      <c r="AL15" s="14">
        <v>40</v>
      </c>
      <c r="AM15" s="14">
        <v>40</v>
      </c>
      <c r="AN15" s="63" t="s">
        <v>163</v>
      </c>
      <c r="AO15" s="111">
        <v>65</v>
      </c>
      <c r="AP15" s="111">
        <v>65</v>
      </c>
      <c r="AQ15" s="63" t="s">
        <v>163</v>
      </c>
      <c r="AR15" s="14">
        <v>65</v>
      </c>
      <c r="AS15" s="14">
        <v>60</v>
      </c>
      <c r="AT15" s="63" t="s">
        <v>163</v>
      </c>
      <c r="AU15" s="82">
        <v>5</v>
      </c>
      <c r="AV15" s="82">
        <v>15</v>
      </c>
      <c r="AW15" s="82">
        <v>20</v>
      </c>
      <c r="AX15" s="82">
        <v>30</v>
      </c>
      <c r="AY15" s="82">
        <v>50</v>
      </c>
      <c r="AZ15" s="81" t="s">
        <v>152</v>
      </c>
      <c r="BA15" s="81" t="s">
        <v>152</v>
      </c>
      <c r="BB15" s="81" t="s">
        <v>164</v>
      </c>
      <c r="BC15" s="81" t="s">
        <v>151</v>
      </c>
      <c r="BD15" s="81" t="s">
        <v>151</v>
      </c>
      <c r="BE15" s="81" t="s">
        <v>152</v>
      </c>
      <c r="BF15" s="81" t="s">
        <v>152</v>
      </c>
      <c r="BG15" s="81" t="s">
        <v>152</v>
      </c>
      <c r="BK15" t="str">
        <f t="shared" si="14"/>
        <v>Y</v>
      </c>
      <c r="BL15" t="str">
        <f t="shared" si="0"/>
        <v>Y</v>
      </c>
      <c r="BM15" t="str">
        <f t="shared" si="1"/>
        <v>Y</v>
      </c>
      <c r="BN15" t="str">
        <f t="shared" si="2"/>
        <v>Y</v>
      </c>
      <c r="BO15" t="str">
        <f t="shared" si="3"/>
        <v>Y</v>
      </c>
      <c r="BP15" t="str">
        <f t="shared" si="4"/>
        <v>Y</v>
      </c>
      <c r="BQ15" t="str">
        <f t="shared" si="5"/>
        <v>Y</v>
      </c>
      <c r="BR15" t="str">
        <f t="shared" si="6"/>
        <v>Y</v>
      </c>
      <c r="BS15" t="str">
        <f t="shared" si="7"/>
        <v>Y</v>
      </c>
      <c r="BT15" t="str">
        <f t="shared" si="8"/>
        <v>Y</v>
      </c>
      <c r="BU15" t="str">
        <f t="shared" si="9"/>
        <v>Y</v>
      </c>
      <c r="BV15" t="str">
        <f t="shared" si="10"/>
        <v>Y</v>
      </c>
      <c r="BW15" t="str">
        <f t="shared" si="11"/>
        <v>Y</v>
      </c>
      <c r="BX15" t="str">
        <f t="shared" si="12"/>
        <v>Y</v>
      </c>
      <c r="BY15" t="str">
        <f t="shared" si="13"/>
        <v>Y</v>
      </c>
    </row>
    <row r="16" spans="1:80" ht="11.1" customHeight="1" x14ac:dyDescent="0.2">
      <c r="A16" s="63" t="s">
        <v>43</v>
      </c>
      <c r="B16" s="14">
        <v>40</v>
      </c>
      <c r="C16" s="14">
        <v>40</v>
      </c>
      <c r="D16" s="63" t="s">
        <v>165</v>
      </c>
      <c r="E16" s="60" t="s">
        <v>498</v>
      </c>
      <c r="F16" s="60" t="s">
        <v>256</v>
      </c>
      <c r="G16" s="63" t="s">
        <v>165</v>
      </c>
      <c r="H16" s="14">
        <v>30</v>
      </c>
      <c r="I16" s="14">
        <v>30</v>
      </c>
      <c r="J16" s="63" t="s">
        <v>165</v>
      </c>
      <c r="K16" s="60" t="s">
        <v>271</v>
      </c>
      <c r="L16" s="60" t="s">
        <v>499</v>
      </c>
      <c r="M16" s="63" t="s">
        <v>165</v>
      </c>
      <c r="N16" s="111">
        <v>55</v>
      </c>
      <c r="O16" s="111">
        <v>55</v>
      </c>
      <c r="P16" s="63" t="s">
        <v>165</v>
      </c>
      <c r="Q16" s="14">
        <v>35</v>
      </c>
      <c r="R16" s="14">
        <v>35</v>
      </c>
      <c r="S16" s="63" t="s">
        <v>165</v>
      </c>
      <c r="T16" s="60" t="s">
        <v>346</v>
      </c>
      <c r="U16" s="14" t="s">
        <v>346</v>
      </c>
      <c r="V16" s="63" t="s">
        <v>165</v>
      </c>
      <c r="W16" s="60" t="s">
        <v>271</v>
      </c>
      <c r="X16" s="60" t="s">
        <v>271</v>
      </c>
      <c r="Y16" s="63" t="s">
        <v>165</v>
      </c>
      <c r="Z16" s="14">
        <v>20</v>
      </c>
      <c r="AA16" s="14">
        <v>20</v>
      </c>
      <c r="AB16" s="63" t="s">
        <v>165</v>
      </c>
      <c r="AC16" s="14">
        <v>20</v>
      </c>
      <c r="AD16" s="14">
        <v>20</v>
      </c>
      <c r="AE16" s="63" t="s">
        <v>165</v>
      </c>
      <c r="AF16" s="14">
        <v>30</v>
      </c>
      <c r="AG16" s="14">
        <v>30</v>
      </c>
      <c r="AH16" s="63" t="s">
        <v>165</v>
      </c>
      <c r="AI16" s="14">
        <v>30</v>
      </c>
      <c r="AJ16" s="14">
        <v>30</v>
      </c>
      <c r="AK16" s="63" t="s">
        <v>165</v>
      </c>
      <c r="AL16" s="14">
        <v>30</v>
      </c>
      <c r="AM16" s="14">
        <v>30</v>
      </c>
      <c r="AN16" s="63" t="s">
        <v>165</v>
      </c>
      <c r="AO16" s="124" t="s">
        <v>327</v>
      </c>
      <c r="AP16" s="124" t="s">
        <v>327</v>
      </c>
      <c r="AQ16" s="63" t="s">
        <v>165</v>
      </c>
      <c r="AR16" s="62" t="s">
        <v>327</v>
      </c>
      <c r="AS16" s="62" t="s">
        <v>327</v>
      </c>
      <c r="AT16" s="63" t="s">
        <v>165</v>
      </c>
      <c r="AU16" s="82">
        <v>10</v>
      </c>
      <c r="AV16" s="82">
        <v>10</v>
      </c>
      <c r="AW16" s="82">
        <v>10</v>
      </c>
      <c r="AX16" s="82">
        <v>10</v>
      </c>
      <c r="AY16" s="82">
        <v>10</v>
      </c>
      <c r="AZ16" s="81" t="s">
        <v>166</v>
      </c>
      <c r="BA16" s="81" t="s">
        <v>166</v>
      </c>
      <c r="BB16" s="81" t="s">
        <v>166</v>
      </c>
      <c r="BC16" s="81" t="s">
        <v>151</v>
      </c>
      <c r="BD16" s="81" t="s">
        <v>151</v>
      </c>
      <c r="BE16" s="81" t="s">
        <v>166</v>
      </c>
      <c r="BF16" s="81" t="s">
        <v>166</v>
      </c>
      <c r="BG16" s="81" t="s">
        <v>166</v>
      </c>
      <c r="BK16" t="str">
        <f t="shared" si="14"/>
        <v>Y</v>
      </c>
      <c r="BL16" t="str">
        <f t="shared" si="0"/>
        <v>Y</v>
      </c>
      <c r="BM16" t="str">
        <f t="shared" si="1"/>
        <v>Y</v>
      </c>
      <c r="BN16" t="str">
        <f t="shared" si="2"/>
        <v>Y</v>
      </c>
      <c r="BO16" t="str">
        <f t="shared" si="3"/>
        <v>Y</v>
      </c>
      <c r="BP16" t="str">
        <f t="shared" si="4"/>
        <v>Y</v>
      </c>
      <c r="BQ16" t="str">
        <f t="shared" si="5"/>
        <v>Y</v>
      </c>
      <c r="BR16" t="str">
        <f t="shared" si="6"/>
        <v>Y</v>
      </c>
      <c r="BS16" t="str">
        <f t="shared" si="7"/>
        <v>Y</v>
      </c>
      <c r="BT16" t="str">
        <f t="shared" si="8"/>
        <v>Y</v>
      </c>
      <c r="BU16" t="str">
        <f t="shared" si="9"/>
        <v>Y</v>
      </c>
      <c r="BV16" t="str">
        <f t="shared" si="10"/>
        <v>Y</v>
      </c>
      <c r="BW16" t="str">
        <f t="shared" si="11"/>
        <v>Y</v>
      </c>
      <c r="BX16" t="str">
        <f t="shared" si="12"/>
        <v>Y</v>
      </c>
      <c r="BY16" t="str">
        <f t="shared" si="13"/>
        <v>Y</v>
      </c>
    </row>
    <row r="17" spans="1:77" ht="11.1" customHeight="1" x14ac:dyDescent="0.2">
      <c r="A17" s="63" t="s">
        <v>44</v>
      </c>
      <c r="B17" s="60" t="s">
        <v>503</v>
      </c>
      <c r="C17" s="60" t="s">
        <v>503</v>
      </c>
      <c r="D17" s="63" t="s">
        <v>167</v>
      </c>
      <c r="E17" s="60" t="s">
        <v>498</v>
      </c>
      <c r="F17" s="60" t="s">
        <v>256</v>
      </c>
      <c r="G17" s="63" t="s">
        <v>167</v>
      </c>
      <c r="H17" s="14">
        <v>75</v>
      </c>
      <c r="I17" s="14">
        <v>75</v>
      </c>
      <c r="J17" s="63" t="s">
        <v>167</v>
      </c>
      <c r="K17" s="60" t="s">
        <v>271</v>
      </c>
      <c r="L17" s="60" t="s">
        <v>499</v>
      </c>
      <c r="M17" s="63" t="s">
        <v>167</v>
      </c>
      <c r="N17" s="111">
        <v>90</v>
      </c>
      <c r="O17" s="111">
        <v>90</v>
      </c>
      <c r="P17" s="63" t="s">
        <v>167</v>
      </c>
      <c r="Q17" s="14">
        <v>55</v>
      </c>
      <c r="R17" s="14">
        <v>55</v>
      </c>
      <c r="S17" s="63" t="s">
        <v>167</v>
      </c>
      <c r="T17" s="60" t="s">
        <v>346</v>
      </c>
      <c r="U17" s="14" t="s">
        <v>346</v>
      </c>
      <c r="V17" s="63" t="s">
        <v>167</v>
      </c>
      <c r="W17" s="60" t="s">
        <v>271</v>
      </c>
      <c r="X17" s="60" t="s">
        <v>271</v>
      </c>
      <c r="Y17" s="63" t="s">
        <v>167</v>
      </c>
      <c r="Z17" s="14">
        <v>40</v>
      </c>
      <c r="AA17" s="14">
        <v>40</v>
      </c>
      <c r="AB17" s="63" t="s">
        <v>167</v>
      </c>
      <c r="AC17" s="14">
        <v>30</v>
      </c>
      <c r="AD17" s="14">
        <v>30</v>
      </c>
      <c r="AE17" s="63" t="s">
        <v>167</v>
      </c>
      <c r="AF17" s="14">
        <v>75</v>
      </c>
      <c r="AG17" s="14">
        <v>75</v>
      </c>
      <c r="AH17" s="63" t="s">
        <v>167</v>
      </c>
      <c r="AI17" s="14">
        <v>40</v>
      </c>
      <c r="AJ17" s="14">
        <v>40</v>
      </c>
      <c r="AK17" s="63" t="s">
        <v>167</v>
      </c>
      <c r="AL17" s="14">
        <v>60</v>
      </c>
      <c r="AM17" s="14">
        <v>60</v>
      </c>
      <c r="AN17" s="63" t="s">
        <v>167</v>
      </c>
      <c r="AO17" s="125" t="s">
        <v>254</v>
      </c>
      <c r="AP17" s="125" t="s">
        <v>254</v>
      </c>
      <c r="AQ17" s="63" t="s">
        <v>167</v>
      </c>
      <c r="AR17" s="62" t="s">
        <v>333</v>
      </c>
      <c r="AS17" s="62" t="s">
        <v>333</v>
      </c>
      <c r="AT17" s="63" t="s">
        <v>167</v>
      </c>
      <c r="AU17" s="82">
        <v>10</v>
      </c>
      <c r="AV17" s="82">
        <v>10</v>
      </c>
      <c r="AW17" s="82">
        <v>10</v>
      </c>
      <c r="AX17" s="82">
        <v>10</v>
      </c>
      <c r="AY17" s="82">
        <v>10</v>
      </c>
      <c r="AZ17" s="81" t="s">
        <v>166</v>
      </c>
      <c r="BA17" s="81" t="s">
        <v>166</v>
      </c>
      <c r="BB17" s="81" t="s">
        <v>166</v>
      </c>
      <c r="BC17" s="81" t="s">
        <v>151</v>
      </c>
      <c r="BD17" s="81" t="s">
        <v>151</v>
      </c>
      <c r="BE17" s="81" t="s">
        <v>166</v>
      </c>
      <c r="BF17" s="81" t="s">
        <v>166</v>
      </c>
      <c r="BG17" s="81" t="s">
        <v>166</v>
      </c>
      <c r="BK17" t="str">
        <f t="shared" si="14"/>
        <v>Y</v>
      </c>
      <c r="BL17" t="str">
        <f t="shared" si="0"/>
        <v>Y</v>
      </c>
      <c r="BM17" t="str">
        <f t="shared" si="1"/>
        <v>Y</v>
      </c>
      <c r="BN17" t="str">
        <f t="shared" si="2"/>
        <v>Y</v>
      </c>
      <c r="BO17" t="str">
        <f t="shared" si="3"/>
        <v>Y</v>
      </c>
      <c r="BP17" t="str">
        <f t="shared" si="4"/>
        <v>Y</v>
      </c>
      <c r="BQ17" t="str">
        <f t="shared" si="5"/>
        <v>Y</v>
      </c>
      <c r="BR17" t="str">
        <f t="shared" si="6"/>
        <v>Y</v>
      </c>
      <c r="BS17" t="str">
        <f t="shared" si="7"/>
        <v>Y</v>
      </c>
      <c r="BT17" t="str">
        <f t="shared" si="8"/>
        <v>Y</v>
      </c>
      <c r="BU17" t="str">
        <f t="shared" si="9"/>
        <v>Y</v>
      </c>
      <c r="BV17" t="str">
        <f t="shared" si="10"/>
        <v>Y</v>
      </c>
      <c r="BW17" t="str">
        <f t="shared" si="11"/>
        <v>Y</v>
      </c>
      <c r="BX17" t="str">
        <f t="shared" si="12"/>
        <v>Y</v>
      </c>
      <c r="BY17" t="str">
        <f t="shared" si="13"/>
        <v>Y</v>
      </c>
    </row>
    <row r="18" spans="1:77" ht="11.1" customHeight="1" x14ac:dyDescent="0.2">
      <c r="A18" s="63" t="s">
        <v>45</v>
      </c>
      <c r="B18" s="60" t="s">
        <v>503</v>
      </c>
      <c r="C18" s="60" t="s">
        <v>503</v>
      </c>
      <c r="D18" s="63" t="s">
        <v>168</v>
      </c>
      <c r="E18" s="60" t="s">
        <v>498</v>
      </c>
      <c r="F18" s="60" t="s">
        <v>256</v>
      </c>
      <c r="G18" s="63" t="s">
        <v>168</v>
      </c>
      <c r="H18" s="60" t="s">
        <v>504</v>
      </c>
      <c r="I18" s="60" t="s">
        <v>257</v>
      </c>
      <c r="J18" s="63" t="s">
        <v>168</v>
      </c>
      <c r="K18" s="60" t="s">
        <v>271</v>
      </c>
      <c r="L18" s="60" t="s">
        <v>499</v>
      </c>
      <c r="M18" s="63" t="s">
        <v>168</v>
      </c>
      <c r="N18" s="125" t="s">
        <v>505</v>
      </c>
      <c r="O18" s="125" t="s">
        <v>505</v>
      </c>
      <c r="P18" s="63" t="s">
        <v>168</v>
      </c>
      <c r="Q18" s="14" t="s">
        <v>261</v>
      </c>
      <c r="R18" s="14" t="s">
        <v>261</v>
      </c>
      <c r="S18" s="63" t="s">
        <v>168</v>
      </c>
      <c r="T18" s="60" t="s">
        <v>346</v>
      </c>
      <c r="U18" s="14" t="s">
        <v>346</v>
      </c>
      <c r="V18" s="63" t="s">
        <v>168</v>
      </c>
      <c r="W18" s="60" t="s">
        <v>271</v>
      </c>
      <c r="X18" s="60" t="s">
        <v>271</v>
      </c>
      <c r="Y18" s="63" t="s">
        <v>168</v>
      </c>
      <c r="Z18" s="14">
        <v>150</v>
      </c>
      <c r="AA18" s="14">
        <v>150</v>
      </c>
      <c r="AB18" s="63" t="s">
        <v>168</v>
      </c>
      <c r="AC18" s="14">
        <v>100</v>
      </c>
      <c r="AD18" s="14">
        <v>100</v>
      </c>
      <c r="AE18" s="63" t="s">
        <v>168</v>
      </c>
      <c r="AF18" s="60" t="s">
        <v>504</v>
      </c>
      <c r="AG18" s="60" t="s">
        <v>257</v>
      </c>
      <c r="AH18" s="63" t="s">
        <v>168</v>
      </c>
      <c r="AI18" s="14">
        <v>250</v>
      </c>
      <c r="AJ18" s="14">
        <v>250</v>
      </c>
      <c r="AK18" s="63" t="s">
        <v>168</v>
      </c>
      <c r="AL18" s="14" t="s">
        <v>257</v>
      </c>
      <c r="AM18" s="14" t="s">
        <v>257</v>
      </c>
      <c r="AN18" s="63" t="s">
        <v>168</v>
      </c>
      <c r="AO18" s="125" t="s">
        <v>504</v>
      </c>
      <c r="AP18" s="125" t="s">
        <v>257</v>
      </c>
      <c r="AQ18" s="63" t="s">
        <v>168</v>
      </c>
      <c r="AR18" s="62" t="s">
        <v>333</v>
      </c>
      <c r="AS18" s="62" t="s">
        <v>333</v>
      </c>
      <c r="AT18" s="63" t="s">
        <v>168</v>
      </c>
      <c r="AU18" s="82">
        <v>50</v>
      </c>
      <c r="AV18" s="82">
        <v>50</v>
      </c>
      <c r="AW18" s="82">
        <v>50</v>
      </c>
      <c r="AX18" s="82">
        <v>50</v>
      </c>
      <c r="AY18" s="82">
        <v>50</v>
      </c>
      <c r="AZ18" s="81" t="s">
        <v>169</v>
      </c>
      <c r="BA18" s="81" t="s">
        <v>169</v>
      </c>
      <c r="BB18" s="81" t="s">
        <v>169</v>
      </c>
      <c r="BC18" s="81" t="s">
        <v>169</v>
      </c>
      <c r="BD18" s="81" t="s">
        <v>169</v>
      </c>
      <c r="BE18" s="81" t="s">
        <v>169</v>
      </c>
      <c r="BF18" s="81" t="s">
        <v>169</v>
      </c>
      <c r="BG18" s="81" t="s">
        <v>169</v>
      </c>
      <c r="BK18" t="str">
        <f t="shared" si="14"/>
        <v>Y</v>
      </c>
      <c r="BL18" t="str">
        <f t="shared" si="0"/>
        <v>Y</v>
      </c>
      <c r="BM18" t="str">
        <f t="shared" si="1"/>
        <v>Y</v>
      </c>
      <c r="BN18" t="str">
        <f t="shared" si="2"/>
        <v>Y</v>
      </c>
      <c r="BO18" t="str">
        <f t="shared" si="3"/>
        <v>Y</v>
      </c>
      <c r="BP18" t="str">
        <f t="shared" si="4"/>
        <v>Y</v>
      </c>
      <c r="BQ18" t="str">
        <f t="shared" si="5"/>
        <v>Y</v>
      </c>
      <c r="BR18" t="str">
        <f t="shared" si="6"/>
        <v>Y</v>
      </c>
      <c r="BS18" t="str">
        <f t="shared" si="7"/>
        <v>Y</v>
      </c>
      <c r="BT18" t="str">
        <f t="shared" si="8"/>
        <v>Y</v>
      </c>
      <c r="BU18" t="str">
        <f t="shared" si="9"/>
        <v>Y</v>
      </c>
      <c r="BV18" t="str">
        <f t="shared" si="10"/>
        <v>Y</v>
      </c>
      <c r="BW18" t="str">
        <f t="shared" si="11"/>
        <v>Y</v>
      </c>
      <c r="BX18" t="str">
        <f t="shared" si="12"/>
        <v>Y</v>
      </c>
      <c r="BY18" t="str">
        <f t="shared" si="13"/>
        <v>Y</v>
      </c>
    </row>
    <row r="19" spans="1:77" ht="11.1" customHeight="1" x14ac:dyDescent="0.2">
      <c r="A19" s="63" t="s">
        <v>46</v>
      </c>
      <c r="B19" s="60" t="s">
        <v>503</v>
      </c>
      <c r="C19" s="60" t="s">
        <v>503</v>
      </c>
      <c r="D19" s="63" t="s">
        <v>170</v>
      </c>
      <c r="E19" s="60" t="s">
        <v>498</v>
      </c>
      <c r="F19" s="60" t="s">
        <v>256</v>
      </c>
      <c r="G19" s="63" t="s">
        <v>170</v>
      </c>
      <c r="H19" s="60" t="s">
        <v>292</v>
      </c>
      <c r="I19" s="60" t="s">
        <v>503</v>
      </c>
      <c r="J19" s="64" t="s">
        <v>170</v>
      </c>
      <c r="K19" s="61" t="s">
        <v>271</v>
      </c>
      <c r="L19" s="61" t="s">
        <v>499</v>
      </c>
      <c r="M19" s="63" t="s">
        <v>170</v>
      </c>
      <c r="N19" s="127" t="s">
        <v>506</v>
      </c>
      <c r="O19" s="127" t="s">
        <v>507</v>
      </c>
      <c r="P19" s="63" t="s">
        <v>170</v>
      </c>
      <c r="Q19" s="14" t="s">
        <v>322</v>
      </c>
      <c r="R19" s="14" t="s">
        <v>322</v>
      </c>
      <c r="S19" s="63" t="s">
        <v>170</v>
      </c>
      <c r="T19" s="61" t="s">
        <v>346</v>
      </c>
      <c r="U19" s="60" t="s">
        <v>346</v>
      </c>
      <c r="V19" s="63" t="s">
        <v>170</v>
      </c>
      <c r="W19" s="60" t="s">
        <v>271</v>
      </c>
      <c r="X19" s="60" t="s">
        <v>271</v>
      </c>
      <c r="Y19" s="64" t="s">
        <v>170</v>
      </c>
      <c r="Z19" s="15">
        <v>300</v>
      </c>
      <c r="AA19" s="15">
        <v>300</v>
      </c>
      <c r="AB19" s="63" t="s">
        <v>170</v>
      </c>
      <c r="AC19" s="14">
        <v>125</v>
      </c>
      <c r="AD19" s="14">
        <v>125</v>
      </c>
      <c r="AE19" s="63" t="s">
        <v>170</v>
      </c>
      <c r="AF19" s="60" t="s">
        <v>292</v>
      </c>
      <c r="AG19" s="60" t="s">
        <v>292</v>
      </c>
      <c r="AH19" s="63" t="s">
        <v>170</v>
      </c>
      <c r="AI19" s="14">
        <v>320</v>
      </c>
      <c r="AJ19" s="14">
        <v>320</v>
      </c>
      <c r="AK19" s="63" t="s">
        <v>170</v>
      </c>
      <c r="AL19" s="130">
        <v>350</v>
      </c>
      <c r="AM19" s="130">
        <v>350</v>
      </c>
      <c r="AN19" s="63" t="s">
        <v>170</v>
      </c>
      <c r="AO19" s="127" t="s">
        <v>292</v>
      </c>
      <c r="AP19" s="127" t="s">
        <v>292</v>
      </c>
      <c r="AQ19" s="63" t="s">
        <v>170</v>
      </c>
      <c r="AR19" s="62" t="s">
        <v>333</v>
      </c>
      <c r="AS19" s="62" t="s">
        <v>333</v>
      </c>
      <c r="AT19" s="63" t="s">
        <v>170</v>
      </c>
      <c r="AU19" s="82">
        <v>5</v>
      </c>
      <c r="AV19" s="82">
        <v>100</v>
      </c>
      <c r="AW19" s="82">
        <v>150</v>
      </c>
      <c r="AX19" s="82">
        <v>200</v>
      </c>
      <c r="AY19" s="82">
        <v>250</v>
      </c>
      <c r="AZ19" s="81" t="s">
        <v>171</v>
      </c>
      <c r="BA19" s="81" t="s">
        <v>171</v>
      </c>
      <c r="BB19" s="81" t="s">
        <v>172</v>
      </c>
      <c r="BC19" s="81" t="s">
        <v>173</v>
      </c>
      <c r="BD19" s="81" t="s">
        <v>171</v>
      </c>
      <c r="BE19" s="81" t="s">
        <v>172</v>
      </c>
      <c r="BF19" s="81" t="s">
        <v>174</v>
      </c>
      <c r="BG19" s="81" t="s">
        <v>174</v>
      </c>
      <c r="BK19" t="str">
        <f t="shared" si="14"/>
        <v>Y</v>
      </c>
      <c r="BL19" t="str">
        <f t="shared" si="0"/>
        <v>Y</v>
      </c>
      <c r="BM19" t="str">
        <f t="shared" si="1"/>
        <v>Y</v>
      </c>
      <c r="BN19" t="str">
        <f t="shared" si="2"/>
        <v>Y</v>
      </c>
      <c r="BO19" t="str">
        <f t="shared" si="3"/>
        <v>Y</v>
      </c>
      <c r="BP19" t="str">
        <f t="shared" si="4"/>
        <v>Y</v>
      </c>
      <c r="BQ19" t="str">
        <f t="shared" si="5"/>
        <v>Y</v>
      </c>
      <c r="BR19" t="str">
        <f t="shared" si="6"/>
        <v>Y</v>
      </c>
      <c r="BS19" t="str">
        <f t="shared" si="7"/>
        <v>Y</v>
      </c>
      <c r="BT19" t="str">
        <f t="shared" si="8"/>
        <v>Y</v>
      </c>
      <c r="BU19" t="str">
        <f t="shared" si="9"/>
        <v>Y</v>
      </c>
      <c r="BV19" t="str">
        <f t="shared" si="10"/>
        <v>Y</v>
      </c>
      <c r="BW19" t="str">
        <f t="shared" si="11"/>
        <v>Y</v>
      </c>
      <c r="BX19" t="str">
        <f t="shared" si="12"/>
        <v>Y</v>
      </c>
      <c r="BY19" t="str">
        <f t="shared" si="13"/>
        <v>Y</v>
      </c>
    </row>
    <row r="20" spans="1:77" ht="21.95" customHeight="1" x14ac:dyDescent="0.2">
      <c r="A20" s="63" t="s">
        <v>47</v>
      </c>
      <c r="B20" s="62" t="s">
        <v>503</v>
      </c>
      <c r="C20" s="62" t="s">
        <v>503</v>
      </c>
      <c r="D20" s="16" t="s">
        <v>175</v>
      </c>
      <c r="E20" s="62" t="s">
        <v>498</v>
      </c>
      <c r="F20" s="62" t="s">
        <v>256</v>
      </c>
      <c r="G20" s="16" t="s">
        <v>175</v>
      </c>
      <c r="H20" s="62" t="s">
        <v>292</v>
      </c>
      <c r="I20" s="62" t="s">
        <v>503</v>
      </c>
      <c r="J20" s="12" t="s">
        <v>175</v>
      </c>
      <c r="K20" s="59" t="s">
        <v>271</v>
      </c>
      <c r="L20" s="59" t="s">
        <v>499</v>
      </c>
      <c r="M20" s="12" t="s">
        <v>175</v>
      </c>
      <c r="N20" s="124" t="s">
        <v>507</v>
      </c>
      <c r="O20" s="124" t="s">
        <v>507</v>
      </c>
      <c r="P20" s="12" t="s">
        <v>175</v>
      </c>
      <c r="Q20" s="59" t="s">
        <v>261</v>
      </c>
      <c r="R20" s="59" t="s">
        <v>261</v>
      </c>
      <c r="S20" s="16" t="s">
        <v>175</v>
      </c>
      <c r="T20" s="59" t="s">
        <v>346</v>
      </c>
      <c r="U20" s="17" t="s">
        <v>346</v>
      </c>
      <c r="V20" s="16" t="s">
        <v>175</v>
      </c>
      <c r="W20" s="62" t="s">
        <v>271</v>
      </c>
      <c r="X20" s="62" t="s">
        <v>271</v>
      </c>
      <c r="Y20" s="12" t="s">
        <v>175</v>
      </c>
      <c r="Z20" s="62">
        <v>200</v>
      </c>
      <c r="AA20" s="62">
        <v>200</v>
      </c>
      <c r="AB20" s="16" t="s">
        <v>175</v>
      </c>
      <c r="AC20" s="14">
        <v>150</v>
      </c>
      <c r="AD20" s="14">
        <v>150</v>
      </c>
      <c r="AE20" s="16" t="s">
        <v>175</v>
      </c>
      <c r="AF20" s="62" t="s">
        <v>292</v>
      </c>
      <c r="AG20" s="62" t="s">
        <v>292</v>
      </c>
      <c r="AH20" s="12" t="s">
        <v>175</v>
      </c>
      <c r="AI20" s="129">
        <v>250</v>
      </c>
      <c r="AJ20" s="129">
        <v>250</v>
      </c>
      <c r="AK20" s="16" t="s">
        <v>175</v>
      </c>
      <c r="AL20" s="130">
        <v>350</v>
      </c>
      <c r="AM20" s="130">
        <v>350</v>
      </c>
      <c r="AN20" s="12" t="s">
        <v>175</v>
      </c>
      <c r="AO20" s="112" t="s">
        <v>292</v>
      </c>
      <c r="AP20" s="112" t="s">
        <v>292</v>
      </c>
      <c r="AQ20" s="16" t="s">
        <v>175</v>
      </c>
      <c r="AR20" s="62" t="s">
        <v>333</v>
      </c>
      <c r="AS20" s="62" t="s">
        <v>333</v>
      </c>
      <c r="AT20" s="16" t="s">
        <v>175</v>
      </c>
      <c r="AU20" s="18">
        <v>100</v>
      </c>
      <c r="AV20" s="18">
        <v>100</v>
      </c>
      <c r="AW20" s="18">
        <v>100</v>
      </c>
      <c r="AX20" s="18">
        <v>100</v>
      </c>
      <c r="AY20" s="18">
        <v>150</v>
      </c>
      <c r="AZ20" s="18" t="s">
        <v>176</v>
      </c>
      <c r="BA20" s="18" t="s">
        <v>176</v>
      </c>
      <c r="BB20" s="18" t="s">
        <v>172</v>
      </c>
      <c r="BC20" s="18" t="s">
        <v>176</v>
      </c>
      <c r="BD20" s="18" t="s">
        <v>176</v>
      </c>
      <c r="BE20" s="18" t="s">
        <v>172</v>
      </c>
      <c r="BF20" s="18" t="s">
        <v>174</v>
      </c>
      <c r="BG20" s="18" t="s">
        <v>174</v>
      </c>
      <c r="BK20" t="str">
        <f t="shared" si="14"/>
        <v>Y</v>
      </c>
      <c r="BL20" t="str">
        <f t="shared" si="0"/>
        <v>Y</v>
      </c>
      <c r="BM20" t="str">
        <f t="shared" si="1"/>
        <v>Y</v>
      </c>
      <c r="BN20" t="str">
        <f t="shared" si="2"/>
        <v>Y</v>
      </c>
      <c r="BO20" t="str">
        <f t="shared" si="3"/>
        <v>Y</v>
      </c>
      <c r="BP20" t="str">
        <f t="shared" si="4"/>
        <v>Y</v>
      </c>
      <c r="BQ20" t="str">
        <f t="shared" si="5"/>
        <v>Y</v>
      </c>
      <c r="BR20" t="str">
        <f t="shared" si="6"/>
        <v>Y</v>
      </c>
      <c r="BS20" t="str">
        <f t="shared" si="7"/>
        <v>Y</v>
      </c>
      <c r="BT20" t="str">
        <f t="shared" si="8"/>
        <v>Y</v>
      </c>
      <c r="BU20" t="str">
        <f t="shared" si="9"/>
        <v>Y</v>
      </c>
      <c r="BV20" t="str">
        <f t="shared" si="10"/>
        <v>Y</v>
      </c>
      <c r="BW20" t="str">
        <f t="shared" si="11"/>
        <v>Y</v>
      </c>
      <c r="BX20" t="str">
        <f t="shared" si="12"/>
        <v>Y</v>
      </c>
      <c r="BY20" t="str">
        <f t="shared" si="13"/>
        <v>Y</v>
      </c>
    </row>
    <row r="21" spans="1:77" ht="11.1" customHeight="1" x14ac:dyDescent="0.2">
      <c r="A21" s="63" t="s">
        <v>48</v>
      </c>
      <c r="B21" s="60" t="s">
        <v>503</v>
      </c>
      <c r="C21" s="60" t="s">
        <v>503</v>
      </c>
      <c r="D21" s="63" t="s">
        <v>177</v>
      </c>
      <c r="E21" s="60" t="s">
        <v>498</v>
      </c>
      <c r="F21" s="60" t="s">
        <v>256</v>
      </c>
      <c r="G21" s="63" t="s">
        <v>177</v>
      </c>
      <c r="H21" s="60" t="s">
        <v>292</v>
      </c>
      <c r="I21" s="60" t="s">
        <v>503</v>
      </c>
      <c r="J21" s="63" t="s">
        <v>177</v>
      </c>
      <c r="K21" s="60" t="s">
        <v>271</v>
      </c>
      <c r="L21" s="60" t="s">
        <v>499</v>
      </c>
      <c r="M21" s="63" t="s">
        <v>177</v>
      </c>
      <c r="N21" s="112" t="s">
        <v>507</v>
      </c>
      <c r="O21" s="112" t="s">
        <v>507</v>
      </c>
      <c r="P21" s="63" t="s">
        <v>177</v>
      </c>
      <c r="Q21" s="14" t="s">
        <v>261</v>
      </c>
      <c r="R21" s="14" t="s">
        <v>261</v>
      </c>
      <c r="S21" s="63" t="s">
        <v>177</v>
      </c>
      <c r="T21" s="60" t="s">
        <v>346</v>
      </c>
      <c r="U21" s="60" t="s">
        <v>346</v>
      </c>
      <c r="V21" s="63" t="s">
        <v>177</v>
      </c>
      <c r="W21" s="60" t="s">
        <v>271</v>
      </c>
      <c r="X21" s="60" t="s">
        <v>271</v>
      </c>
      <c r="Y21" s="63" t="s">
        <v>177</v>
      </c>
      <c r="Z21" s="14">
        <v>150</v>
      </c>
      <c r="AA21" s="14">
        <v>150</v>
      </c>
      <c r="AB21" s="63" t="s">
        <v>177</v>
      </c>
      <c r="AC21" s="14">
        <v>150</v>
      </c>
      <c r="AD21" s="14">
        <v>150</v>
      </c>
      <c r="AE21" s="63" t="s">
        <v>177</v>
      </c>
      <c r="AF21" s="60" t="s">
        <v>292</v>
      </c>
      <c r="AG21" s="60" t="s">
        <v>292</v>
      </c>
      <c r="AH21" s="63" t="s">
        <v>177</v>
      </c>
      <c r="AI21" s="14">
        <v>250</v>
      </c>
      <c r="AJ21" s="14">
        <v>250</v>
      </c>
      <c r="AK21" s="63" t="s">
        <v>177</v>
      </c>
      <c r="AL21" s="130">
        <v>350</v>
      </c>
      <c r="AM21" s="130">
        <v>350</v>
      </c>
      <c r="AN21" s="63" t="s">
        <v>177</v>
      </c>
      <c r="AO21" s="112" t="s">
        <v>292</v>
      </c>
      <c r="AP21" s="112" t="s">
        <v>292</v>
      </c>
      <c r="AQ21" s="63" t="s">
        <v>177</v>
      </c>
      <c r="AR21" s="62" t="s">
        <v>333</v>
      </c>
      <c r="AS21" s="62" t="s">
        <v>333</v>
      </c>
      <c r="AT21" s="63" t="s">
        <v>177</v>
      </c>
      <c r="AU21" s="82">
        <v>75</v>
      </c>
      <c r="AV21" s="82">
        <v>75</v>
      </c>
      <c r="AW21" s="82">
        <v>75</v>
      </c>
      <c r="AX21" s="82">
        <v>75</v>
      </c>
      <c r="AY21" s="82">
        <v>300</v>
      </c>
      <c r="AZ21" s="81" t="s">
        <v>178</v>
      </c>
      <c r="BA21" s="81" t="s">
        <v>178</v>
      </c>
      <c r="BB21" s="81" t="s">
        <v>176</v>
      </c>
      <c r="BC21" s="81" t="s">
        <v>176</v>
      </c>
      <c r="BD21" s="81" t="s">
        <v>176</v>
      </c>
      <c r="BE21" s="81" t="s">
        <v>176</v>
      </c>
      <c r="BF21" s="81" t="s">
        <v>173</v>
      </c>
      <c r="BG21" s="81" t="s">
        <v>173</v>
      </c>
      <c r="BK21" t="str">
        <f t="shared" si="14"/>
        <v>Y</v>
      </c>
      <c r="BL21" t="str">
        <f t="shared" si="0"/>
        <v>Y</v>
      </c>
      <c r="BM21" t="str">
        <f t="shared" si="1"/>
        <v>Y</v>
      </c>
      <c r="BN21" t="str">
        <f t="shared" si="2"/>
        <v>Y</v>
      </c>
      <c r="BO21" t="str">
        <f t="shared" si="3"/>
        <v>Y</v>
      </c>
      <c r="BP21" t="str">
        <f t="shared" si="4"/>
        <v>Y</v>
      </c>
      <c r="BQ21" t="str">
        <f t="shared" si="5"/>
        <v>Y</v>
      </c>
      <c r="BR21" t="str">
        <f t="shared" si="6"/>
        <v>Y</v>
      </c>
      <c r="BS21" t="str">
        <f t="shared" si="7"/>
        <v>Y</v>
      </c>
      <c r="BT21" t="str">
        <f t="shared" si="8"/>
        <v>Y</v>
      </c>
      <c r="BU21" t="str">
        <f t="shared" si="9"/>
        <v>Y</v>
      </c>
      <c r="BV21" t="str">
        <f t="shared" si="10"/>
        <v>Y</v>
      </c>
      <c r="BW21" t="str">
        <f t="shared" si="11"/>
        <v>Y</v>
      </c>
      <c r="BX21" t="str">
        <f t="shared" si="12"/>
        <v>Y</v>
      </c>
      <c r="BY21" t="str">
        <f t="shared" si="13"/>
        <v>Y</v>
      </c>
    </row>
    <row r="22" spans="1:77" ht="30.75" customHeight="1" x14ac:dyDescent="0.25">
      <c r="A22" s="16" t="s">
        <v>49</v>
      </c>
      <c r="B22" s="60" t="s">
        <v>508</v>
      </c>
      <c r="C22" s="60" t="s">
        <v>508</v>
      </c>
      <c r="D22" s="12" t="s">
        <v>179</v>
      </c>
      <c r="E22" s="59" t="s">
        <v>509</v>
      </c>
      <c r="F22" s="59" t="s">
        <v>509</v>
      </c>
      <c r="G22" s="16" t="s">
        <v>179</v>
      </c>
      <c r="H22" s="17" t="s">
        <v>301</v>
      </c>
      <c r="I22" s="17" t="s">
        <v>301</v>
      </c>
      <c r="J22" s="12" t="s">
        <v>179</v>
      </c>
      <c r="K22" s="59" t="s">
        <v>510</v>
      </c>
      <c r="L22" s="59" t="s">
        <v>511</v>
      </c>
      <c r="M22" s="16" t="s">
        <v>179</v>
      </c>
      <c r="N22" s="123" t="s">
        <v>512</v>
      </c>
      <c r="O22" s="123" t="s">
        <v>513</v>
      </c>
      <c r="P22" s="16" t="s">
        <v>179</v>
      </c>
      <c r="Q22" s="62" t="s">
        <v>260</v>
      </c>
      <c r="R22" s="62" t="s">
        <v>260</v>
      </c>
      <c r="S22" s="16" t="s">
        <v>179</v>
      </c>
      <c r="T22" s="59" t="s">
        <v>348</v>
      </c>
      <c r="U22" s="62" t="s">
        <v>348</v>
      </c>
      <c r="V22" s="16" t="s">
        <v>179</v>
      </c>
      <c r="W22" s="62" t="s">
        <v>260</v>
      </c>
      <c r="X22" s="62" t="s">
        <v>260</v>
      </c>
      <c r="Y22" s="16" t="s">
        <v>179</v>
      </c>
      <c r="Z22" s="62" t="s">
        <v>273</v>
      </c>
      <c r="AA22" s="62" t="s">
        <v>273</v>
      </c>
      <c r="AB22" s="16" t="s">
        <v>179</v>
      </c>
      <c r="AC22" s="62" t="s">
        <v>273</v>
      </c>
      <c r="AD22" s="62" t="s">
        <v>273</v>
      </c>
      <c r="AE22" s="16" t="s">
        <v>179</v>
      </c>
      <c r="AF22" s="17" t="s">
        <v>301</v>
      </c>
      <c r="AG22" s="17" t="s">
        <v>301</v>
      </c>
      <c r="AH22" s="16" t="s">
        <v>179</v>
      </c>
      <c r="AI22" s="62" t="s">
        <v>260</v>
      </c>
      <c r="AJ22" s="62" t="s">
        <v>260</v>
      </c>
      <c r="AK22" s="16" t="s">
        <v>179</v>
      </c>
      <c r="AL22" s="62" t="s">
        <v>301</v>
      </c>
      <c r="AM22" s="62" t="s">
        <v>301</v>
      </c>
      <c r="AN22" s="16" t="s">
        <v>179</v>
      </c>
      <c r="AO22" s="111">
        <v>20</v>
      </c>
      <c r="AP22" s="111">
        <v>20</v>
      </c>
      <c r="AQ22" s="16" t="s">
        <v>179</v>
      </c>
      <c r="AR22" s="111">
        <v>20</v>
      </c>
      <c r="AS22" s="111">
        <v>20</v>
      </c>
      <c r="AT22" s="16" t="s">
        <v>179</v>
      </c>
      <c r="AU22" s="81" t="s">
        <v>180</v>
      </c>
      <c r="AV22" s="81" t="s">
        <v>181</v>
      </c>
      <c r="AW22" s="81" t="s">
        <v>181</v>
      </c>
      <c r="AX22" s="81" t="s">
        <v>182</v>
      </c>
      <c r="AY22" s="81" t="s">
        <v>182</v>
      </c>
      <c r="AZ22" s="81" t="s">
        <v>181</v>
      </c>
      <c r="BA22" s="81" t="s">
        <v>181</v>
      </c>
      <c r="BB22" s="81" t="s">
        <v>181</v>
      </c>
      <c r="BC22" s="81" t="s">
        <v>183</v>
      </c>
      <c r="BD22" s="81" t="s">
        <v>183</v>
      </c>
      <c r="BE22" s="81" t="s">
        <v>183</v>
      </c>
      <c r="BF22" s="81" t="s">
        <v>181</v>
      </c>
      <c r="BG22" s="81" t="s">
        <v>181</v>
      </c>
      <c r="BK22" t="str">
        <f t="shared" si="14"/>
        <v>Y</v>
      </c>
      <c r="BL22" t="str">
        <f t="shared" si="0"/>
        <v>Y</v>
      </c>
      <c r="BM22" t="str">
        <f t="shared" si="1"/>
        <v>Y</v>
      </c>
      <c r="BN22" t="str">
        <f t="shared" si="2"/>
        <v>Y</v>
      </c>
      <c r="BO22" t="str">
        <f t="shared" si="3"/>
        <v>Y</v>
      </c>
      <c r="BP22" t="str">
        <f t="shared" si="4"/>
        <v>Y</v>
      </c>
      <c r="BQ22" t="str">
        <f t="shared" si="5"/>
        <v>Y</v>
      </c>
      <c r="BR22" t="str">
        <f t="shared" si="6"/>
        <v>Y</v>
      </c>
      <c r="BS22" t="str">
        <f t="shared" si="7"/>
        <v>Y</v>
      </c>
      <c r="BT22" t="str">
        <f t="shared" si="8"/>
        <v>Y</v>
      </c>
      <c r="BU22" t="str">
        <f t="shared" si="9"/>
        <v>Y</v>
      </c>
      <c r="BV22" t="str">
        <f t="shared" si="10"/>
        <v>Y</v>
      </c>
      <c r="BW22" t="str">
        <f t="shared" si="11"/>
        <v>Y</v>
      </c>
      <c r="BX22" t="str">
        <f t="shared" si="12"/>
        <v>Y</v>
      </c>
      <c r="BY22" t="str">
        <f t="shared" si="13"/>
        <v>Y</v>
      </c>
    </row>
    <row r="23" spans="1:77" ht="30.75" customHeight="1" x14ac:dyDescent="0.25">
      <c r="A23" s="63" t="s">
        <v>50</v>
      </c>
      <c r="B23" s="60" t="s">
        <v>514</v>
      </c>
      <c r="C23" s="60" t="s">
        <v>514</v>
      </c>
      <c r="D23" s="64" t="s">
        <v>184</v>
      </c>
      <c r="E23" s="59" t="s">
        <v>509</v>
      </c>
      <c r="F23" s="59" t="s">
        <v>509</v>
      </c>
      <c r="G23" s="64" t="s">
        <v>184</v>
      </c>
      <c r="H23" s="61" t="s">
        <v>515</v>
      </c>
      <c r="I23" s="61" t="s">
        <v>293</v>
      </c>
      <c r="J23" s="64" t="s">
        <v>184</v>
      </c>
      <c r="K23" s="61" t="s">
        <v>510</v>
      </c>
      <c r="L23" s="61" t="s">
        <v>511</v>
      </c>
      <c r="M23" s="63" t="s">
        <v>184</v>
      </c>
      <c r="N23" s="126" t="s">
        <v>516</v>
      </c>
      <c r="O23" s="126" t="s">
        <v>517</v>
      </c>
      <c r="P23" s="64" t="s">
        <v>184</v>
      </c>
      <c r="Q23" s="61" t="s">
        <v>323</v>
      </c>
      <c r="R23" s="61" t="s">
        <v>323</v>
      </c>
      <c r="S23" s="63" t="s">
        <v>184</v>
      </c>
      <c r="T23" s="61" t="s">
        <v>349</v>
      </c>
      <c r="U23" s="60" t="s">
        <v>349</v>
      </c>
      <c r="V23" s="63" t="s">
        <v>184</v>
      </c>
      <c r="W23" s="60" t="s">
        <v>304</v>
      </c>
      <c r="X23" s="60" t="s">
        <v>304</v>
      </c>
      <c r="Y23" s="63" t="s">
        <v>184</v>
      </c>
      <c r="Z23" s="60" t="s">
        <v>260</v>
      </c>
      <c r="AA23" s="60" t="s">
        <v>260</v>
      </c>
      <c r="AB23" s="63" t="s">
        <v>184</v>
      </c>
      <c r="AC23" s="60" t="s">
        <v>301</v>
      </c>
      <c r="AD23" s="60" t="s">
        <v>301</v>
      </c>
      <c r="AE23" s="64" t="s">
        <v>184</v>
      </c>
      <c r="AF23" s="61" t="s">
        <v>518</v>
      </c>
      <c r="AG23" s="61" t="s">
        <v>293</v>
      </c>
      <c r="AH23" s="64" t="s">
        <v>184</v>
      </c>
      <c r="AI23" s="61" t="s">
        <v>519</v>
      </c>
      <c r="AJ23" s="61" t="s">
        <v>323</v>
      </c>
      <c r="AK23" s="63" t="s">
        <v>184</v>
      </c>
      <c r="AL23" s="123" t="s">
        <v>331</v>
      </c>
      <c r="AM23" s="123" t="s">
        <v>331</v>
      </c>
      <c r="AN23" s="63" t="s">
        <v>184</v>
      </c>
      <c r="AO23" s="123" t="s">
        <v>520</v>
      </c>
      <c r="AP23" s="123" t="s">
        <v>329</v>
      </c>
      <c r="AQ23" s="63" t="s">
        <v>184</v>
      </c>
      <c r="AR23" s="60" t="s">
        <v>334</v>
      </c>
      <c r="AS23" s="60" t="s">
        <v>334</v>
      </c>
      <c r="AT23" s="63" t="s">
        <v>184</v>
      </c>
      <c r="AU23" s="81" t="s">
        <v>185</v>
      </c>
      <c r="AV23" s="81" t="s">
        <v>186</v>
      </c>
      <c r="AW23" s="81" t="s">
        <v>187</v>
      </c>
      <c r="AX23" s="81" t="s">
        <v>188</v>
      </c>
      <c r="AY23" s="81" t="s">
        <v>188</v>
      </c>
      <c r="AZ23" s="81" t="s">
        <v>187</v>
      </c>
      <c r="BA23" s="81" t="s">
        <v>187</v>
      </c>
      <c r="BB23" s="81" t="s">
        <v>189</v>
      </c>
      <c r="BC23" s="81" t="s">
        <v>190</v>
      </c>
      <c r="BD23" s="81" t="s">
        <v>190</v>
      </c>
      <c r="BE23" s="81" t="s">
        <v>190</v>
      </c>
      <c r="BF23" s="81" t="s">
        <v>187</v>
      </c>
      <c r="BG23" s="81" t="s">
        <v>187</v>
      </c>
      <c r="BK23" t="str">
        <f t="shared" si="14"/>
        <v>Y</v>
      </c>
      <c r="BL23" t="str">
        <f t="shared" si="0"/>
        <v>Y</v>
      </c>
      <c r="BM23" t="str">
        <f t="shared" si="1"/>
        <v>Y</v>
      </c>
      <c r="BN23" t="str">
        <f t="shared" si="2"/>
        <v>Y</v>
      </c>
      <c r="BO23" t="str">
        <f t="shared" si="3"/>
        <v>Y</v>
      </c>
      <c r="BP23" t="str">
        <f t="shared" si="4"/>
        <v>Y</v>
      </c>
      <c r="BQ23" t="str">
        <f t="shared" si="5"/>
        <v>Y</v>
      </c>
      <c r="BR23" t="str">
        <f t="shared" si="6"/>
        <v>Y</v>
      </c>
      <c r="BS23" t="str">
        <f t="shared" si="7"/>
        <v>Y</v>
      </c>
      <c r="BT23" t="str">
        <f t="shared" si="8"/>
        <v>Y</v>
      </c>
      <c r="BU23" t="str">
        <f t="shared" si="9"/>
        <v>Y</v>
      </c>
      <c r="BV23" t="str">
        <f t="shared" si="10"/>
        <v>Y</v>
      </c>
      <c r="BW23" t="str">
        <f t="shared" si="11"/>
        <v>Y</v>
      </c>
      <c r="BX23" t="str">
        <f t="shared" si="12"/>
        <v>Y</v>
      </c>
      <c r="BY23" t="str">
        <f t="shared" si="13"/>
        <v>Y</v>
      </c>
    </row>
    <row r="24" spans="1:77" ht="30.75" customHeight="1" x14ac:dyDescent="0.2">
      <c r="A24" s="63" t="s">
        <v>51</v>
      </c>
      <c r="B24" s="60" t="s">
        <v>514</v>
      </c>
      <c r="C24" s="60" t="s">
        <v>514</v>
      </c>
      <c r="D24" s="64" t="s">
        <v>191</v>
      </c>
      <c r="E24" s="59" t="s">
        <v>509</v>
      </c>
      <c r="F24" s="59" t="s">
        <v>509</v>
      </c>
      <c r="G24" s="64" t="s">
        <v>191</v>
      </c>
      <c r="H24" s="67" t="s">
        <v>521</v>
      </c>
      <c r="I24" s="67" t="s">
        <v>522</v>
      </c>
      <c r="J24" s="64" t="s">
        <v>191</v>
      </c>
      <c r="K24" s="61" t="s">
        <v>510</v>
      </c>
      <c r="L24" s="61" t="s">
        <v>511</v>
      </c>
      <c r="M24" s="63" t="s">
        <v>191</v>
      </c>
      <c r="N24" s="126" t="s">
        <v>523</v>
      </c>
      <c r="O24" s="126" t="s">
        <v>524</v>
      </c>
      <c r="P24" s="63" t="s">
        <v>191</v>
      </c>
      <c r="Q24" s="60" t="s">
        <v>262</v>
      </c>
      <c r="R24" s="60" t="s">
        <v>262</v>
      </c>
      <c r="S24" s="63" t="s">
        <v>191</v>
      </c>
      <c r="T24" s="132" t="s">
        <v>350</v>
      </c>
      <c r="U24" s="60" t="s">
        <v>350</v>
      </c>
      <c r="V24" s="63" t="s">
        <v>191</v>
      </c>
      <c r="W24" s="60" t="s">
        <v>305</v>
      </c>
      <c r="X24" s="60" t="s">
        <v>305</v>
      </c>
      <c r="Y24" s="63" t="s">
        <v>191</v>
      </c>
      <c r="Z24" s="60" t="s">
        <v>274</v>
      </c>
      <c r="AA24" s="60" t="s">
        <v>274</v>
      </c>
      <c r="AB24" s="63" t="s">
        <v>191</v>
      </c>
      <c r="AC24" s="60" t="s">
        <v>274</v>
      </c>
      <c r="AD24" s="60" t="s">
        <v>274</v>
      </c>
      <c r="AE24" s="64" t="s">
        <v>191</v>
      </c>
      <c r="AF24" s="105" t="s">
        <v>340</v>
      </c>
      <c r="AG24" s="105" t="s">
        <v>340</v>
      </c>
      <c r="AH24" s="63" t="s">
        <v>191</v>
      </c>
      <c r="AI24" s="60" t="s">
        <v>262</v>
      </c>
      <c r="AJ24" s="60" t="s">
        <v>262</v>
      </c>
      <c r="AK24" s="63" t="s">
        <v>191</v>
      </c>
      <c r="AL24" s="126" t="s">
        <v>258</v>
      </c>
      <c r="AM24" s="126" t="s">
        <v>258</v>
      </c>
      <c r="AN24" s="63" t="s">
        <v>191</v>
      </c>
      <c r="AO24" s="126" t="s">
        <v>330</v>
      </c>
      <c r="AP24" s="126" t="s">
        <v>330</v>
      </c>
      <c r="AQ24" s="63" t="s">
        <v>191</v>
      </c>
      <c r="AR24" s="60" t="s">
        <v>334</v>
      </c>
      <c r="AS24" s="60" t="s">
        <v>334</v>
      </c>
      <c r="AT24" s="63" t="s">
        <v>191</v>
      </c>
      <c r="AU24" s="81" t="s">
        <v>192</v>
      </c>
      <c r="AV24" s="81" t="s">
        <v>192</v>
      </c>
      <c r="AW24" s="81" t="s">
        <v>192</v>
      </c>
      <c r="AX24" s="81" t="s">
        <v>192</v>
      </c>
      <c r="AY24" s="81" t="s">
        <v>192</v>
      </c>
      <c r="AZ24" s="81" t="s">
        <v>192</v>
      </c>
      <c r="BA24" s="81" t="s">
        <v>192</v>
      </c>
      <c r="BB24" s="81" t="s">
        <v>193</v>
      </c>
      <c r="BC24" s="81" t="s">
        <v>192</v>
      </c>
      <c r="BD24" s="81" t="s">
        <v>192</v>
      </c>
      <c r="BE24" s="81" t="s">
        <v>192</v>
      </c>
      <c r="BF24" s="81" t="s">
        <v>192</v>
      </c>
      <c r="BG24" s="81" t="s">
        <v>192</v>
      </c>
      <c r="BK24" t="str">
        <f t="shared" si="14"/>
        <v>Y</v>
      </c>
      <c r="BL24" t="str">
        <f t="shared" si="0"/>
        <v>Y</v>
      </c>
      <c r="BM24" t="str">
        <f t="shared" si="1"/>
        <v>Y</v>
      </c>
      <c r="BN24" t="str">
        <f t="shared" si="2"/>
        <v>Y</v>
      </c>
      <c r="BO24" t="str">
        <f t="shared" si="3"/>
        <v>Y</v>
      </c>
      <c r="BP24" t="str">
        <f t="shared" si="4"/>
        <v>Y</v>
      </c>
      <c r="BQ24" t="str">
        <f t="shared" si="5"/>
        <v>Y</v>
      </c>
      <c r="BR24" t="str">
        <f t="shared" si="6"/>
        <v>Y</v>
      </c>
      <c r="BS24" t="str">
        <f t="shared" si="7"/>
        <v>Y</v>
      </c>
      <c r="BT24" t="str">
        <f t="shared" si="8"/>
        <v>Y</v>
      </c>
      <c r="BU24" t="str">
        <f t="shared" si="9"/>
        <v>Y</v>
      </c>
      <c r="BV24" t="str">
        <f t="shared" si="10"/>
        <v>Y</v>
      </c>
      <c r="BW24" t="str">
        <f t="shared" si="11"/>
        <v>Y</v>
      </c>
      <c r="BX24" t="str">
        <f t="shared" si="12"/>
        <v>Y</v>
      </c>
      <c r="BY24" t="str">
        <f t="shared" si="13"/>
        <v>Y</v>
      </c>
    </row>
    <row r="25" spans="1:77" ht="50.25" customHeight="1" x14ac:dyDescent="0.2">
      <c r="A25" s="63" t="s">
        <v>52</v>
      </c>
      <c r="B25" s="62" t="s">
        <v>503</v>
      </c>
      <c r="C25" s="62" t="s">
        <v>503</v>
      </c>
      <c r="D25" s="16" t="s">
        <v>194</v>
      </c>
      <c r="E25" s="62" t="s">
        <v>498</v>
      </c>
      <c r="F25" s="62" t="s">
        <v>256</v>
      </c>
      <c r="G25" s="16" t="s">
        <v>194</v>
      </c>
      <c r="H25" s="62" t="s">
        <v>292</v>
      </c>
      <c r="I25" s="62" t="s">
        <v>503</v>
      </c>
      <c r="J25" s="12" t="s">
        <v>194</v>
      </c>
      <c r="K25" s="59" t="s">
        <v>271</v>
      </c>
      <c r="L25" s="59" t="s">
        <v>499</v>
      </c>
      <c r="M25" s="16" t="s">
        <v>194</v>
      </c>
      <c r="N25" s="124" t="s">
        <v>503</v>
      </c>
      <c r="O25" s="124" t="s">
        <v>507</v>
      </c>
      <c r="P25" s="16" t="s">
        <v>194</v>
      </c>
      <c r="Q25" s="60" t="s">
        <v>525</v>
      </c>
      <c r="R25" s="60" t="s">
        <v>267</v>
      </c>
      <c r="S25" s="16" t="s">
        <v>194</v>
      </c>
      <c r="T25" s="59" t="s">
        <v>346</v>
      </c>
      <c r="U25" s="60" t="s">
        <v>346</v>
      </c>
      <c r="V25" s="16" t="s">
        <v>194</v>
      </c>
      <c r="W25" s="60" t="s">
        <v>271</v>
      </c>
      <c r="X25" s="60" t="s">
        <v>271</v>
      </c>
      <c r="Y25" s="12" t="s">
        <v>194</v>
      </c>
      <c r="Z25" s="61" t="s">
        <v>277</v>
      </c>
      <c r="AA25" s="61" t="s">
        <v>277</v>
      </c>
      <c r="AB25" s="16" t="s">
        <v>194</v>
      </c>
      <c r="AC25" s="60" t="s">
        <v>526</v>
      </c>
      <c r="AD25" s="60" t="s">
        <v>276</v>
      </c>
      <c r="AE25" s="16" t="s">
        <v>194</v>
      </c>
      <c r="AF25" s="62" t="s">
        <v>292</v>
      </c>
      <c r="AG25" s="62" t="s">
        <v>292</v>
      </c>
      <c r="AH25" s="16" t="s">
        <v>194</v>
      </c>
      <c r="AI25" s="60" t="s">
        <v>527</v>
      </c>
      <c r="AJ25" s="60" t="s">
        <v>263</v>
      </c>
      <c r="AK25" s="16" t="s">
        <v>194</v>
      </c>
      <c r="AL25" s="60" t="s">
        <v>525</v>
      </c>
      <c r="AM25" s="60" t="s">
        <v>265</v>
      </c>
      <c r="AN25" s="16" t="s">
        <v>194</v>
      </c>
      <c r="AO25" s="124" t="s">
        <v>292</v>
      </c>
      <c r="AP25" s="124" t="s">
        <v>292</v>
      </c>
      <c r="AQ25" s="63" t="s">
        <v>194</v>
      </c>
      <c r="AR25" s="62" t="s">
        <v>333</v>
      </c>
      <c r="AS25" s="62" t="s">
        <v>333</v>
      </c>
      <c r="AT25" s="16" t="s">
        <v>194</v>
      </c>
      <c r="AU25" s="18">
        <v>0</v>
      </c>
      <c r="AV25" s="83" t="s">
        <v>195</v>
      </c>
      <c r="AW25" s="83" t="s">
        <v>196</v>
      </c>
      <c r="AX25" s="83" t="s">
        <v>197</v>
      </c>
      <c r="AY25" s="83" t="s">
        <v>198</v>
      </c>
      <c r="AZ25" s="83" t="s">
        <v>199</v>
      </c>
      <c r="BA25" s="83" t="s">
        <v>199</v>
      </c>
      <c r="BB25" s="83" t="s">
        <v>200</v>
      </c>
      <c r="BC25" s="83" t="s">
        <v>201</v>
      </c>
      <c r="BD25" s="83" t="s">
        <v>202</v>
      </c>
      <c r="BE25" s="83" t="s">
        <v>200</v>
      </c>
      <c r="BF25" s="83" t="s">
        <v>203</v>
      </c>
      <c r="BG25" s="83" t="s">
        <v>203</v>
      </c>
      <c r="BK25" t="str">
        <f t="shared" si="14"/>
        <v>Y</v>
      </c>
      <c r="BL25" t="str">
        <f t="shared" si="0"/>
        <v>Y</v>
      </c>
      <c r="BM25" t="str">
        <f t="shared" si="1"/>
        <v>Y</v>
      </c>
      <c r="BN25" t="str">
        <f t="shared" si="2"/>
        <v>Y</v>
      </c>
      <c r="BO25" t="str">
        <f t="shared" si="3"/>
        <v>Y</v>
      </c>
      <c r="BP25" t="str">
        <f t="shared" si="4"/>
        <v>Y</v>
      </c>
      <c r="BQ25" t="str">
        <f t="shared" si="5"/>
        <v>Y</v>
      </c>
      <c r="BR25" t="str">
        <f t="shared" si="6"/>
        <v>Y</v>
      </c>
      <c r="BS25" t="str">
        <f t="shared" si="7"/>
        <v>Y</v>
      </c>
      <c r="BT25" t="str">
        <f t="shared" si="8"/>
        <v>Y</v>
      </c>
      <c r="BU25" t="str">
        <f t="shared" si="9"/>
        <v>Y</v>
      </c>
      <c r="BV25" t="str">
        <f t="shared" si="10"/>
        <v>Y</v>
      </c>
      <c r="BW25" t="str">
        <f t="shared" si="11"/>
        <v>Y</v>
      </c>
      <c r="BX25" t="str">
        <f t="shared" si="12"/>
        <v>Y</v>
      </c>
      <c r="BY25" t="str">
        <f t="shared" si="13"/>
        <v>Y</v>
      </c>
    </row>
    <row r="26" spans="1:77" ht="27" customHeight="1" x14ac:dyDescent="0.2">
      <c r="A26" s="16" t="s">
        <v>53</v>
      </c>
      <c r="B26" s="62" t="s">
        <v>503</v>
      </c>
      <c r="C26" s="62" t="s">
        <v>503</v>
      </c>
      <c r="D26" s="16" t="s">
        <v>204</v>
      </c>
      <c r="E26" s="62" t="s">
        <v>498</v>
      </c>
      <c r="F26" s="62" t="s">
        <v>256</v>
      </c>
      <c r="G26" s="16" t="s">
        <v>204</v>
      </c>
      <c r="H26" s="62" t="s">
        <v>292</v>
      </c>
      <c r="I26" s="62" t="s">
        <v>503</v>
      </c>
      <c r="J26" s="16" t="s">
        <v>204</v>
      </c>
      <c r="K26" s="62" t="s">
        <v>271</v>
      </c>
      <c r="L26" s="62" t="s">
        <v>499</v>
      </c>
      <c r="M26" s="16" t="s">
        <v>204</v>
      </c>
      <c r="N26" s="126" t="s">
        <v>503</v>
      </c>
      <c r="O26" s="126" t="s">
        <v>507</v>
      </c>
      <c r="P26" s="16" t="s">
        <v>204</v>
      </c>
      <c r="Q26" s="60" t="s">
        <v>528</v>
      </c>
      <c r="R26" s="60" t="s">
        <v>303</v>
      </c>
      <c r="S26" s="16" t="s">
        <v>204</v>
      </c>
      <c r="T26" s="62" t="s">
        <v>346</v>
      </c>
      <c r="U26" s="60" t="s">
        <v>346</v>
      </c>
      <c r="V26" s="16" t="s">
        <v>204</v>
      </c>
      <c r="W26" s="60" t="s">
        <v>271</v>
      </c>
      <c r="X26" s="60" t="s">
        <v>271</v>
      </c>
      <c r="Y26" s="16" t="s">
        <v>204</v>
      </c>
      <c r="Z26" s="60" t="s">
        <v>278</v>
      </c>
      <c r="AA26" s="60" t="s">
        <v>278</v>
      </c>
      <c r="AB26" s="16" t="s">
        <v>204</v>
      </c>
      <c r="AC26" s="60" t="s">
        <v>529</v>
      </c>
      <c r="AD26" s="60" t="s">
        <v>275</v>
      </c>
      <c r="AE26" s="16" t="s">
        <v>204</v>
      </c>
      <c r="AF26" s="62" t="s">
        <v>292</v>
      </c>
      <c r="AG26" s="62" t="s">
        <v>292</v>
      </c>
      <c r="AH26" s="16" t="s">
        <v>204</v>
      </c>
      <c r="AI26" s="60" t="s">
        <v>530</v>
      </c>
      <c r="AJ26" s="60" t="s">
        <v>264</v>
      </c>
      <c r="AK26" s="16" t="s">
        <v>204</v>
      </c>
      <c r="AL26" s="60" t="s">
        <v>528</v>
      </c>
      <c r="AM26" s="60" t="s">
        <v>266</v>
      </c>
      <c r="AN26" s="16" t="s">
        <v>204</v>
      </c>
      <c r="AO26" s="124" t="s">
        <v>292</v>
      </c>
      <c r="AP26" s="124" t="s">
        <v>292</v>
      </c>
      <c r="AQ26" s="16" t="s">
        <v>204</v>
      </c>
      <c r="AR26" s="62" t="s">
        <v>333</v>
      </c>
      <c r="AS26" s="62" t="s">
        <v>333</v>
      </c>
      <c r="AT26" s="16" t="s">
        <v>204</v>
      </c>
      <c r="AU26" s="21">
        <v>0</v>
      </c>
      <c r="AV26" s="21">
        <v>0</v>
      </c>
      <c r="AW26" s="21">
        <v>0</v>
      </c>
      <c r="AX26" s="21">
        <v>0</v>
      </c>
      <c r="AY26" s="21">
        <v>0</v>
      </c>
      <c r="AZ26" s="83" t="s">
        <v>205</v>
      </c>
      <c r="BA26" s="83" t="s">
        <v>205</v>
      </c>
      <c r="BB26" s="83" t="s">
        <v>200</v>
      </c>
      <c r="BC26" s="83" t="s">
        <v>206</v>
      </c>
      <c r="BD26" s="83" t="s">
        <v>206</v>
      </c>
      <c r="BE26" s="83" t="s">
        <v>200</v>
      </c>
      <c r="BF26" s="83" t="s">
        <v>203</v>
      </c>
      <c r="BG26" s="83" t="s">
        <v>203</v>
      </c>
      <c r="BK26" t="str">
        <f t="shared" si="14"/>
        <v>Y</v>
      </c>
      <c r="BL26" t="str">
        <f t="shared" si="0"/>
        <v>Y</v>
      </c>
      <c r="BM26" t="str">
        <f t="shared" si="1"/>
        <v>Y</v>
      </c>
      <c r="BN26" t="str">
        <f t="shared" si="2"/>
        <v>Y</v>
      </c>
      <c r="BO26" t="str">
        <f t="shared" si="3"/>
        <v>Y</v>
      </c>
      <c r="BP26" t="str">
        <f t="shared" si="4"/>
        <v>Y</v>
      </c>
      <c r="BQ26" t="str">
        <f t="shared" si="5"/>
        <v>Y</v>
      </c>
      <c r="BR26" t="str">
        <f t="shared" si="6"/>
        <v>Y</v>
      </c>
      <c r="BS26" t="str">
        <f t="shared" si="7"/>
        <v>Y</v>
      </c>
      <c r="BT26" t="str">
        <f t="shared" si="8"/>
        <v>Y</v>
      </c>
      <c r="BU26" t="str">
        <f t="shared" si="9"/>
        <v>Y</v>
      </c>
      <c r="BV26" t="str">
        <f t="shared" si="10"/>
        <v>Y</v>
      </c>
      <c r="BW26" t="str">
        <f t="shared" si="11"/>
        <v>Y</v>
      </c>
      <c r="BX26" t="str">
        <f t="shared" si="12"/>
        <v>Y</v>
      </c>
      <c r="BY26" t="str">
        <f t="shared" si="13"/>
        <v>Y</v>
      </c>
    </row>
    <row r="27" spans="1:77" ht="21.95" customHeight="1" x14ac:dyDescent="0.25">
      <c r="A27" s="63" t="s">
        <v>54</v>
      </c>
      <c r="B27" s="183">
        <v>0</v>
      </c>
      <c r="C27" s="62" t="s">
        <v>497</v>
      </c>
      <c r="D27" s="16" t="s">
        <v>207</v>
      </c>
      <c r="E27" s="62" t="s">
        <v>498</v>
      </c>
      <c r="F27" s="62" t="s">
        <v>256</v>
      </c>
      <c r="G27" s="16" t="s">
        <v>207</v>
      </c>
      <c r="H27" s="19">
        <v>0</v>
      </c>
      <c r="I27" s="19">
        <v>55</v>
      </c>
      <c r="J27" s="16" t="s">
        <v>207</v>
      </c>
      <c r="K27" s="62" t="s">
        <v>256</v>
      </c>
      <c r="L27" s="62" t="s">
        <v>499</v>
      </c>
      <c r="M27" s="16" t="s">
        <v>207</v>
      </c>
      <c r="N27" s="110">
        <v>0</v>
      </c>
      <c r="O27" s="110">
        <v>55</v>
      </c>
      <c r="P27" s="16" t="s">
        <v>207</v>
      </c>
      <c r="Q27" s="19">
        <v>35</v>
      </c>
      <c r="R27" s="19">
        <v>35</v>
      </c>
      <c r="S27" s="16" t="s">
        <v>207</v>
      </c>
      <c r="T27" s="62" t="s">
        <v>346</v>
      </c>
      <c r="U27" s="19" t="s">
        <v>346</v>
      </c>
      <c r="V27" s="16" t="s">
        <v>207</v>
      </c>
      <c r="W27" s="14">
        <v>35</v>
      </c>
      <c r="X27" s="14">
        <v>35</v>
      </c>
      <c r="Y27" s="16" t="s">
        <v>207</v>
      </c>
      <c r="Z27" s="19">
        <v>10</v>
      </c>
      <c r="AA27" s="19">
        <v>10</v>
      </c>
      <c r="AB27" s="16" t="s">
        <v>207</v>
      </c>
      <c r="AC27" s="19">
        <v>20</v>
      </c>
      <c r="AD27" s="19">
        <v>20</v>
      </c>
      <c r="AE27" s="16" t="s">
        <v>207</v>
      </c>
      <c r="AF27" s="19">
        <v>0</v>
      </c>
      <c r="AG27" s="19">
        <v>55</v>
      </c>
      <c r="AH27" s="16" t="s">
        <v>207</v>
      </c>
      <c r="AI27" s="19">
        <v>30</v>
      </c>
      <c r="AJ27" s="19">
        <v>30</v>
      </c>
      <c r="AK27" s="16" t="s">
        <v>207</v>
      </c>
      <c r="AL27" s="19">
        <v>40</v>
      </c>
      <c r="AM27" s="19">
        <v>40</v>
      </c>
      <c r="AN27" s="16" t="s">
        <v>207</v>
      </c>
      <c r="AO27" s="110">
        <v>0</v>
      </c>
      <c r="AP27" s="110">
        <v>55</v>
      </c>
      <c r="AQ27" s="16" t="s">
        <v>207</v>
      </c>
      <c r="AR27" s="62" t="s">
        <v>458</v>
      </c>
      <c r="AS27" s="62" t="s">
        <v>341</v>
      </c>
      <c r="AT27" s="16" t="s">
        <v>207</v>
      </c>
      <c r="AU27" s="89">
        <v>5</v>
      </c>
      <c r="AV27" s="89">
        <v>15</v>
      </c>
      <c r="AW27" s="89">
        <v>20</v>
      </c>
      <c r="AX27" s="89">
        <v>30</v>
      </c>
      <c r="AY27" s="89">
        <v>50</v>
      </c>
      <c r="AZ27" s="89">
        <v>30</v>
      </c>
      <c r="BA27" s="89">
        <v>30</v>
      </c>
      <c r="BB27" s="89">
        <v>40</v>
      </c>
      <c r="BC27" s="89">
        <v>0</v>
      </c>
      <c r="BD27" s="89">
        <v>0</v>
      </c>
      <c r="BE27" s="89">
        <v>30</v>
      </c>
      <c r="BF27" s="89">
        <v>30</v>
      </c>
      <c r="BG27" s="89">
        <v>30</v>
      </c>
      <c r="BK27" t="str">
        <f t="shared" si="14"/>
        <v>Y</v>
      </c>
      <c r="BL27" t="str">
        <f t="shared" si="0"/>
        <v>Y</v>
      </c>
      <c r="BM27" t="str">
        <f t="shared" si="1"/>
        <v>Y</v>
      </c>
      <c r="BN27" t="str">
        <f t="shared" si="2"/>
        <v>Y</v>
      </c>
      <c r="BO27" t="str">
        <f t="shared" si="3"/>
        <v>Y</v>
      </c>
      <c r="BP27" t="str">
        <f t="shared" si="4"/>
        <v>Y</v>
      </c>
      <c r="BQ27" t="str">
        <f t="shared" si="5"/>
        <v>Y</v>
      </c>
      <c r="BR27" t="str">
        <f t="shared" si="6"/>
        <v>Y</v>
      </c>
      <c r="BS27" t="str">
        <f t="shared" si="7"/>
        <v>Y</v>
      </c>
      <c r="BT27" t="str">
        <f t="shared" si="8"/>
        <v>Y</v>
      </c>
      <c r="BU27" t="str">
        <f t="shared" si="9"/>
        <v>Y</v>
      </c>
      <c r="BV27" t="str">
        <f t="shared" si="10"/>
        <v>Y</v>
      </c>
      <c r="BW27" t="str">
        <f t="shared" si="11"/>
        <v>Y</v>
      </c>
      <c r="BX27" t="str">
        <f t="shared" si="12"/>
        <v>Y</v>
      </c>
      <c r="BY27" t="str">
        <f t="shared" si="13"/>
        <v>Y</v>
      </c>
    </row>
    <row r="28" spans="1:77" ht="11.1" customHeight="1" x14ac:dyDescent="0.2">
      <c r="A28" s="63" t="s">
        <v>55</v>
      </c>
      <c r="B28" s="60" t="s">
        <v>503</v>
      </c>
      <c r="C28" s="60" t="s">
        <v>503</v>
      </c>
      <c r="D28" s="63" t="s">
        <v>215</v>
      </c>
      <c r="E28" s="60" t="s">
        <v>498</v>
      </c>
      <c r="F28" s="60" t="s">
        <v>256</v>
      </c>
      <c r="G28" s="63" t="s">
        <v>215</v>
      </c>
      <c r="H28" s="60" t="s">
        <v>292</v>
      </c>
      <c r="I28" s="60" t="s">
        <v>503</v>
      </c>
      <c r="J28" s="63" t="s">
        <v>215</v>
      </c>
      <c r="K28" s="60" t="s">
        <v>271</v>
      </c>
      <c r="L28" s="60" t="s">
        <v>499</v>
      </c>
      <c r="M28" s="63" t="s">
        <v>215</v>
      </c>
      <c r="N28" s="124" t="s">
        <v>503</v>
      </c>
      <c r="O28" s="124" t="s">
        <v>507</v>
      </c>
      <c r="P28" s="63" t="s">
        <v>215</v>
      </c>
      <c r="Q28" s="60" t="s">
        <v>525</v>
      </c>
      <c r="R28" s="60" t="s">
        <v>267</v>
      </c>
      <c r="S28" s="63" t="s">
        <v>215</v>
      </c>
      <c r="T28" s="60" t="s">
        <v>346</v>
      </c>
      <c r="U28" s="60" t="s">
        <v>346</v>
      </c>
      <c r="V28" s="63" t="s">
        <v>215</v>
      </c>
      <c r="W28" s="60" t="s">
        <v>271</v>
      </c>
      <c r="X28" s="60" t="s">
        <v>271</v>
      </c>
      <c r="Y28" s="63" t="s">
        <v>215</v>
      </c>
      <c r="Z28" s="60" t="s">
        <v>277</v>
      </c>
      <c r="AA28" s="60" t="s">
        <v>277</v>
      </c>
      <c r="AB28" s="63" t="s">
        <v>215</v>
      </c>
      <c r="AC28" s="60" t="s">
        <v>526</v>
      </c>
      <c r="AD28" s="60" t="s">
        <v>276</v>
      </c>
      <c r="AE28" s="63" t="s">
        <v>215</v>
      </c>
      <c r="AF28" s="60" t="s">
        <v>292</v>
      </c>
      <c r="AG28" s="60" t="s">
        <v>292</v>
      </c>
      <c r="AH28" s="63" t="s">
        <v>215</v>
      </c>
      <c r="AI28" s="60" t="s">
        <v>527</v>
      </c>
      <c r="AJ28" s="60" t="s">
        <v>263</v>
      </c>
      <c r="AK28" s="63" t="s">
        <v>215</v>
      </c>
      <c r="AL28" s="60" t="s">
        <v>525</v>
      </c>
      <c r="AM28" s="60" t="s">
        <v>267</v>
      </c>
      <c r="AN28" s="63" t="s">
        <v>215</v>
      </c>
      <c r="AO28" s="124" t="s">
        <v>292</v>
      </c>
      <c r="AP28" s="124" t="s">
        <v>292</v>
      </c>
      <c r="AQ28" s="63" t="s">
        <v>215</v>
      </c>
      <c r="AR28" s="60" t="s">
        <v>333</v>
      </c>
      <c r="AS28" s="60" t="s">
        <v>333</v>
      </c>
      <c r="AT28" s="63" t="s">
        <v>215</v>
      </c>
      <c r="AU28" s="21">
        <v>0</v>
      </c>
      <c r="AV28" s="81" t="s">
        <v>195</v>
      </c>
      <c r="AW28" s="81" t="s">
        <v>196</v>
      </c>
      <c r="AX28" s="81" t="s">
        <v>197</v>
      </c>
      <c r="AY28" s="81" t="s">
        <v>198</v>
      </c>
      <c r="AZ28" s="81" t="s">
        <v>199</v>
      </c>
      <c r="BA28" s="81" t="s">
        <v>199</v>
      </c>
      <c r="BB28" s="81" t="s">
        <v>200</v>
      </c>
      <c r="BC28" s="81" t="s">
        <v>201</v>
      </c>
      <c r="BD28" s="81" t="s">
        <v>202</v>
      </c>
      <c r="BE28" s="81" t="s">
        <v>200</v>
      </c>
      <c r="BF28" s="81" t="s">
        <v>203</v>
      </c>
      <c r="BG28" s="81" t="s">
        <v>203</v>
      </c>
      <c r="BK28" t="str">
        <f t="shared" si="14"/>
        <v>Y</v>
      </c>
      <c r="BL28" t="str">
        <f t="shared" si="0"/>
        <v>Y</v>
      </c>
      <c r="BM28" t="str">
        <f t="shared" si="1"/>
        <v>Y</v>
      </c>
      <c r="BN28" t="str">
        <f t="shared" si="2"/>
        <v>Y</v>
      </c>
      <c r="BO28" t="str">
        <f t="shared" si="3"/>
        <v>Y</v>
      </c>
      <c r="BP28" t="str">
        <f t="shared" si="4"/>
        <v>Y</v>
      </c>
      <c r="BQ28" t="str">
        <f t="shared" si="5"/>
        <v>Y</v>
      </c>
      <c r="BR28" t="str">
        <f t="shared" si="6"/>
        <v>Y</v>
      </c>
      <c r="BS28" t="str">
        <f t="shared" si="7"/>
        <v>Y</v>
      </c>
      <c r="BT28" t="str">
        <f t="shared" si="8"/>
        <v>Y</v>
      </c>
      <c r="BU28" t="str">
        <f t="shared" si="9"/>
        <v>Y</v>
      </c>
      <c r="BV28" t="str">
        <f t="shared" si="10"/>
        <v>Y</v>
      </c>
      <c r="BW28" t="str">
        <f t="shared" si="11"/>
        <v>Y</v>
      </c>
      <c r="BX28" t="str">
        <f t="shared" si="12"/>
        <v>Y</v>
      </c>
      <c r="BY28" t="str">
        <f t="shared" si="13"/>
        <v>Y</v>
      </c>
    </row>
    <row r="29" spans="1:77" ht="21.95" customHeight="1" x14ac:dyDescent="0.25">
      <c r="A29" s="16" t="s">
        <v>56</v>
      </c>
      <c r="B29" s="62" t="s">
        <v>531</v>
      </c>
      <c r="C29" s="62" t="s">
        <v>497</v>
      </c>
      <c r="D29" s="16" t="s">
        <v>216</v>
      </c>
      <c r="E29" s="62" t="s">
        <v>498</v>
      </c>
      <c r="F29" s="62" t="s">
        <v>256</v>
      </c>
      <c r="G29" s="16" t="s">
        <v>216</v>
      </c>
      <c r="H29" s="19">
        <v>0</v>
      </c>
      <c r="I29" s="19">
        <v>55</v>
      </c>
      <c r="J29" s="16" t="s">
        <v>216</v>
      </c>
      <c r="K29" s="62" t="s">
        <v>256</v>
      </c>
      <c r="L29" s="62" t="s">
        <v>499</v>
      </c>
      <c r="M29" s="16" t="s">
        <v>216</v>
      </c>
      <c r="N29" s="110">
        <v>0</v>
      </c>
      <c r="O29" s="110">
        <v>55</v>
      </c>
      <c r="P29" s="16" t="s">
        <v>216</v>
      </c>
      <c r="Q29" s="19">
        <v>35</v>
      </c>
      <c r="R29" s="19">
        <v>35</v>
      </c>
      <c r="S29" s="16" t="s">
        <v>216</v>
      </c>
      <c r="T29" s="62" t="s">
        <v>346</v>
      </c>
      <c r="U29" s="19" t="s">
        <v>346</v>
      </c>
      <c r="V29" s="16" t="s">
        <v>216</v>
      </c>
      <c r="W29" s="19">
        <v>35</v>
      </c>
      <c r="X29" s="19">
        <v>35</v>
      </c>
      <c r="Y29" s="16" t="s">
        <v>216</v>
      </c>
      <c r="Z29" s="19">
        <v>10</v>
      </c>
      <c r="AA29" s="19">
        <v>10</v>
      </c>
      <c r="AB29" s="16" t="s">
        <v>216</v>
      </c>
      <c r="AC29" s="19">
        <v>20</v>
      </c>
      <c r="AD29" s="19">
        <v>20</v>
      </c>
      <c r="AE29" s="16" t="s">
        <v>216</v>
      </c>
      <c r="AF29" s="19">
        <v>0</v>
      </c>
      <c r="AG29" s="19">
        <v>55</v>
      </c>
      <c r="AH29" s="16" t="s">
        <v>216</v>
      </c>
      <c r="AI29" s="19">
        <v>30</v>
      </c>
      <c r="AJ29" s="19">
        <v>30</v>
      </c>
      <c r="AK29" s="16" t="s">
        <v>216</v>
      </c>
      <c r="AL29" s="19">
        <v>40</v>
      </c>
      <c r="AM29" s="19">
        <v>40</v>
      </c>
      <c r="AN29" s="16" t="s">
        <v>216</v>
      </c>
      <c r="AO29" s="110">
        <v>0</v>
      </c>
      <c r="AP29" s="110">
        <v>55</v>
      </c>
      <c r="AQ29" s="16" t="s">
        <v>216</v>
      </c>
      <c r="AR29" s="62" t="s">
        <v>458</v>
      </c>
      <c r="AS29" s="62" t="s">
        <v>341</v>
      </c>
      <c r="AT29" s="16" t="s">
        <v>216</v>
      </c>
      <c r="AU29" s="89">
        <v>5</v>
      </c>
      <c r="AV29" s="89">
        <v>15</v>
      </c>
      <c r="AW29" s="89">
        <v>20</v>
      </c>
      <c r="AX29" s="89">
        <v>30</v>
      </c>
      <c r="AY29" s="89">
        <v>50</v>
      </c>
      <c r="AZ29" s="89">
        <v>30</v>
      </c>
      <c r="BA29" s="89">
        <v>30</v>
      </c>
      <c r="BB29" s="89">
        <v>40</v>
      </c>
      <c r="BC29" s="89">
        <v>0</v>
      </c>
      <c r="BD29" s="89">
        <v>0</v>
      </c>
      <c r="BE29" s="89">
        <v>30</v>
      </c>
      <c r="BF29" s="89">
        <v>30</v>
      </c>
      <c r="BG29" s="89">
        <v>30</v>
      </c>
      <c r="BK29" t="str">
        <f t="shared" si="14"/>
        <v>Y</v>
      </c>
      <c r="BL29" t="str">
        <f t="shared" si="0"/>
        <v>Y</v>
      </c>
      <c r="BM29" t="str">
        <f t="shared" si="1"/>
        <v>Y</v>
      </c>
      <c r="BN29" t="str">
        <f t="shared" si="2"/>
        <v>Y</v>
      </c>
      <c r="BO29" t="str">
        <f t="shared" si="3"/>
        <v>Y</v>
      </c>
      <c r="BP29" t="str">
        <f t="shared" si="4"/>
        <v>Y</v>
      </c>
      <c r="BQ29" t="str">
        <f t="shared" si="5"/>
        <v>Y</v>
      </c>
      <c r="BR29" t="str">
        <f t="shared" si="6"/>
        <v>Y</v>
      </c>
      <c r="BS29" t="str">
        <f t="shared" si="7"/>
        <v>Y</v>
      </c>
      <c r="BT29" t="str">
        <f t="shared" si="8"/>
        <v>Y</v>
      </c>
      <c r="BU29" t="str">
        <f t="shared" si="9"/>
        <v>Y</v>
      </c>
      <c r="BV29" t="str">
        <f t="shared" si="10"/>
        <v>Y</v>
      </c>
      <c r="BW29" t="str">
        <f t="shared" si="11"/>
        <v>Y</v>
      </c>
      <c r="BX29" t="str">
        <f t="shared" si="12"/>
        <v>Y</v>
      </c>
      <c r="BY29" t="str">
        <f t="shared" si="13"/>
        <v>Y</v>
      </c>
    </row>
    <row r="30" spans="1:77" ht="11.1" customHeight="1" x14ac:dyDescent="0.2">
      <c r="A30" s="63" t="s">
        <v>57</v>
      </c>
      <c r="B30" s="60" t="s">
        <v>503</v>
      </c>
      <c r="C30" s="60" t="s">
        <v>503</v>
      </c>
      <c r="D30" s="63" t="s">
        <v>224</v>
      </c>
      <c r="E30" s="60" t="s">
        <v>498</v>
      </c>
      <c r="F30" s="60" t="s">
        <v>256</v>
      </c>
      <c r="G30" s="63" t="s">
        <v>224</v>
      </c>
      <c r="H30" s="60" t="s">
        <v>292</v>
      </c>
      <c r="I30" s="60" t="s">
        <v>503</v>
      </c>
      <c r="J30" s="63" t="s">
        <v>224</v>
      </c>
      <c r="K30" s="60" t="s">
        <v>271</v>
      </c>
      <c r="L30" s="60" t="s">
        <v>499</v>
      </c>
      <c r="M30" s="63" t="s">
        <v>224</v>
      </c>
      <c r="N30" s="124" t="s">
        <v>503</v>
      </c>
      <c r="O30" s="124" t="s">
        <v>507</v>
      </c>
      <c r="P30" s="63" t="s">
        <v>224</v>
      </c>
      <c r="Q30" s="60" t="s">
        <v>525</v>
      </c>
      <c r="R30" s="60" t="s">
        <v>267</v>
      </c>
      <c r="S30" s="63" t="s">
        <v>224</v>
      </c>
      <c r="T30" s="60" t="s">
        <v>346</v>
      </c>
      <c r="U30" s="60" t="s">
        <v>346</v>
      </c>
      <c r="V30" s="63" t="s">
        <v>224</v>
      </c>
      <c r="W30" s="60" t="s">
        <v>271</v>
      </c>
      <c r="X30" s="60" t="s">
        <v>271</v>
      </c>
      <c r="Y30" s="63" t="s">
        <v>224</v>
      </c>
      <c r="Z30" s="60" t="s">
        <v>277</v>
      </c>
      <c r="AA30" s="60" t="s">
        <v>277</v>
      </c>
      <c r="AB30" s="63" t="s">
        <v>224</v>
      </c>
      <c r="AC30" s="60" t="s">
        <v>526</v>
      </c>
      <c r="AD30" s="60" t="s">
        <v>276</v>
      </c>
      <c r="AE30" s="63" t="s">
        <v>224</v>
      </c>
      <c r="AF30" s="60" t="s">
        <v>292</v>
      </c>
      <c r="AG30" s="60" t="s">
        <v>292</v>
      </c>
      <c r="AH30" s="63" t="s">
        <v>224</v>
      </c>
      <c r="AI30" s="60" t="s">
        <v>527</v>
      </c>
      <c r="AJ30" s="60" t="s">
        <v>263</v>
      </c>
      <c r="AK30" s="63" t="s">
        <v>224</v>
      </c>
      <c r="AL30" s="60" t="s">
        <v>525</v>
      </c>
      <c r="AM30" s="60" t="s">
        <v>267</v>
      </c>
      <c r="AN30" s="63" t="s">
        <v>224</v>
      </c>
      <c r="AO30" s="124" t="s">
        <v>292</v>
      </c>
      <c r="AP30" s="124" t="s">
        <v>292</v>
      </c>
      <c r="AQ30" s="63" t="s">
        <v>224</v>
      </c>
      <c r="AR30" s="60" t="s">
        <v>333</v>
      </c>
      <c r="AS30" s="60" t="s">
        <v>333</v>
      </c>
      <c r="AT30" s="63" t="s">
        <v>224</v>
      </c>
      <c r="AU30" s="21">
        <v>0</v>
      </c>
      <c r="AV30" s="81" t="s">
        <v>195</v>
      </c>
      <c r="AW30" s="81" t="s">
        <v>196</v>
      </c>
      <c r="AX30" s="81" t="s">
        <v>197</v>
      </c>
      <c r="AY30" s="81" t="s">
        <v>198</v>
      </c>
      <c r="AZ30" s="81" t="s">
        <v>199</v>
      </c>
      <c r="BA30" s="81" t="s">
        <v>199</v>
      </c>
      <c r="BB30" s="81" t="s">
        <v>200</v>
      </c>
      <c r="BC30" s="81" t="s">
        <v>201</v>
      </c>
      <c r="BD30" s="81" t="s">
        <v>202</v>
      </c>
      <c r="BE30" s="81" t="s">
        <v>200</v>
      </c>
      <c r="BF30" s="81" t="s">
        <v>203</v>
      </c>
      <c r="BG30" s="81" t="s">
        <v>203</v>
      </c>
      <c r="BK30" t="str">
        <f t="shared" si="14"/>
        <v>Y</v>
      </c>
      <c r="BL30" t="str">
        <f t="shared" si="0"/>
        <v>Y</v>
      </c>
      <c r="BM30" t="str">
        <f t="shared" si="1"/>
        <v>Y</v>
      </c>
      <c r="BN30" t="str">
        <f t="shared" si="2"/>
        <v>Y</v>
      </c>
      <c r="BO30" t="str">
        <f t="shared" si="3"/>
        <v>Y</v>
      </c>
      <c r="BP30" t="str">
        <f t="shared" si="4"/>
        <v>Y</v>
      </c>
      <c r="BQ30" t="str">
        <f t="shared" si="5"/>
        <v>Y</v>
      </c>
      <c r="BR30" t="str">
        <f t="shared" si="6"/>
        <v>Y</v>
      </c>
      <c r="BS30" t="str">
        <f t="shared" si="7"/>
        <v>Y</v>
      </c>
      <c r="BT30" t="str">
        <f t="shared" si="8"/>
        <v>Y</v>
      </c>
      <c r="BU30" t="str">
        <f t="shared" si="9"/>
        <v>Y</v>
      </c>
      <c r="BV30" t="str">
        <f t="shared" si="10"/>
        <v>Y</v>
      </c>
      <c r="BW30" t="str">
        <f t="shared" si="11"/>
        <v>Y</v>
      </c>
      <c r="BX30" t="str">
        <f t="shared" si="12"/>
        <v>Y</v>
      </c>
      <c r="BY30" t="str">
        <f t="shared" si="13"/>
        <v>Y</v>
      </c>
    </row>
    <row r="31" spans="1:77" ht="26.25" customHeight="1" x14ac:dyDescent="0.2">
      <c r="A31" s="63" t="s">
        <v>288</v>
      </c>
      <c r="B31" s="14">
        <v>0</v>
      </c>
      <c r="C31" s="14">
        <v>0</v>
      </c>
      <c r="D31" s="63" t="s">
        <v>459</v>
      </c>
      <c r="E31" s="60" t="s">
        <v>256</v>
      </c>
      <c r="F31" s="60" t="s">
        <v>256</v>
      </c>
      <c r="G31" s="63" t="s">
        <v>459</v>
      </c>
      <c r="H31" s="14">
        <v>0</v>
      </c>
      <c r="I31" s="14">
        <v>0</v>
      </c>
      <c r="J31" s="63" t="s">
        <v>459</v>
      </c>
      <c r="K31" s="60" t="s">
        <v>256</v>
      </c>
      <c r="L31" s="60" t="s">
        <v>256</v>
      </c>
      <c r="M31" s="63" t="s">
        <v>459</v>
      </c>
      <c r="N31" s="111">
        <v>0</v>
      </c>
      <c r="O31" s="111">
        <v>0</v>
      </c>
      <c r="P31" s="63" t="s">
        <v>459</v>
      </c>
      <c r="Q31" s="14">
        <v>0</v>
      </c>
      <c r="R31" s="14">
        <v>0</v>
      </c>
      <c r="S31" s="63" t="s">
        <v>459</v>
      </c>
      <c r="T31" s="133" t="s">
        <v>256</v>
      </c>
      <c r="U31" s="60" t="s">
        <v>256</v>
      </c>
      <c r="V31" s="63" t="s">
        <v>459</v>
      </c>
      <c r="W31" s="14">
        <v>0</v>
      </c>
      <c r="X31" s="14">
        <v>0</v>
      </c>
      <c r="Y31" s="63" t="s">
        <v>459</v>
      </c>
      <c r="Z31" s="14">
        <v>0</v>
      </c>
      <c r="AA31" s="14">
        <v>0</v>
      </c>
      <c r="AB31" s="63" t="s">
        <v>459</v>
      </c>
      <c r="AC31" s="14">
        <v>0</v>
      </c>
      <c r="AD31" s="14">
        <v>0</v>
      </c>
      <c r="AE31" s="63" t="s">
        <v>459</v>
      </c>
      <c r="AF31" s="14">
        <v>0</v>
      </c>
      <c r="AG31" s="14">
        <v>0</v>
      </c>
      <c r="AH31" s="63" t="s">
        <v>459</v>
      </c>
      <c r="AI31" s="14">
        <v>0</v>
      </c>
      <c r="AJ31" s="14">
        <v>0</v>
      </c>
      <c r="AK31" s="63" t="s">
        <v>459</v>
      </c>
      <c r="AL31" s="111">
        <v>0</v>
      </c>
      <c r="AM31" s="111">
        <v>0</v>
      </c>
      <c r="AN31" s="63" t="s">
        <v>459</v>
      </c>
      <c r="AO31" s="111">
        <v>0</v>
      </c>
      <c r="AP31" s="111">
        <v>0</v>
      </c>
      <c r="AQ31" s="63" t="s">
        <v>459</v>
      </c>
      <c r="AR31" s="14">
        <v>0</v>
      </c>
      <c r="AS31" s="14">
        <v>0</v>
      </c>
      <c r="AT31" s="63" t="s">
        <v>459</v>
      </c>
      <c r="AU31" s="14">
        <v>0</v>
      </c>
      <c r="AV31" s="14">
        <v>0</v>
      </c>
      <c r="AW31" s="14">
        <v>0</v>
      </c>
      <c r="AX31" s="14">
        <v>0</v>
      </c>
      <c r="AY31" s="14">
        <v>0</v>
      </c>
      <c r="AZ31" s="14">
        <v>0</v>
      </c>
      <c r="BA31" s="14">
        <v>0</v>
      </c>
      <c r="BB31" s="14">
        <v>0</v>
      </c>
      <c r="BC31" s="60" t="s">
        <v>256</v>
      </c>
      <c r="BD31" s="60" t="s">
        <v>256</v>
      </c>
      <c r="BE31" s="60" t="s">
        <v>256</v>
      </c>
      <c r="BF31" s="14">
        <v>0</v>
      </c>
      <c r="BG31" s="14">
        <v>0</v>
      </c>
      <c r="BK31" t="str">
        <f t="shared" si="14"/>
        <v>Y</v>
      </c>
      <c r="BL31" t="str">
        <f t="shared" si="0"/>
        <v>Y</v>
      </c>
      <c r="BM31" t="str">
        <f t="shared" si="1"/>
        <v>Y</v>
      </c>
      <c r="BN31" t="str">
        <f t="shared" si="2"/>
        <v>Y</v>
      </c>
      <c r="BO31" t="str">
        <f t="shared" si="3"/>
        <v>Y</v>
      </c>
      <c r="BP31" t="str">
        <f t="shared" si="4"/>
        <v>Y</v>
      </c>
      <c r="BQ31" t="str">
        <f t="shared" si="5"/>
        <v>Y</v>
      </c>
      <c r="BR31" t="str">
        <f t="shared" si="6"/>
        <v>Y</v>
      </c>
      <c r="BS31" t="str">
        <f t="shared" si="7"/>
        <v>Y</v>
      </c>
      <c r="BT31" t="str">
        <f t="shared" si="8"/>
        <v>Y</v>
      </c>
      <c r="BU31" t="str">
        <f t="shared" si="9"/>
        <v>Y</v>
      </c>
      <c r="BV31" t="str">
        <f t="shared" si="10"/>
        <v>Y</v>
      </c>
      <c r="BW31" t="str">
        <f t="shared" si="11"/>
        <v>Y</v>
      </c>
      <c r="BX31" t="str">
        <f t="shared" si="12"/>
        <v>Y</v>
      </c>
      <c r="BY31" t="str">
        <f t="shared" si="13"/>
        <v>Y</v>
      </c>
    </row>
    <row r="32" spans="1:77" ht="27.95" customHeight="1" x14ac:dyDescent="0.2">
      <c r="A32" s="63" t="s">
        <v>287</v>
      </c>
      <c r="B32" s="60" t="s">
        <v>532</v>
      </c>
      <c r="C32" s="60" t="s">
        <v>532</v>
      </c>
      <c r="D32" s="63" t="s">
        <v>287</v>
      </c>
      <c r="E32" s="60" t="s">
        <v>533</v>
      </c>
      <c r="F32" s="60" t="s">
        <v>533</v>
      </c>
      <c r="G32" s="63" t="s">
        <v>287</v>
      </c>
      <c r="H32" s="62" t="s">
        <v>259</v>
      </c>
      <c r="I32" s="62" t="s">
        <v>259</v>
      </c>
      <c r="J32" s="63" t="s">
        <v>287</v>
      </c>
      <c r="K32" s="60" t="s">
        <v>551</v>
      </c>
      <c r="L32" s="60" t="s">
        <v>534</v>
      </c>
      <c r="M32" s="63" t="s">
        <v>287</v>
      </c>
      <c r="N32" s="126" t="s">
        <v>535</v>
      </c>
      <c r="O32" s="126" t="s">
        <v>535</v>
      </c>
      <c r="P32" s="63" t="s">
        <v>287</v>
      </c>
      <c r="Q32" s="62" t="s">
        <v>324</v>
      </c>
      <c r="R32" s="62" t="s">
        <v>324</v>
      </c>
      <c r="S32" s="63" t="s">
        <v>287</v>
      </c>
      <c r="T32" s="133" t="s">
        <v>351</v>
      </c>
      <c r="U32" s="62" t="s">
        <v>351</v>
      </c>
      <c r="V32" s="63" t="s">
        <v>287</v>
      </c>
      <c r="W32" s="62" t="s">
        <v>272</v>
      </c>
      <c r="X32" s="62" t="s">
        <v>272</v>
      </c>
      <c r="Y32" s="63" t="s">
        <v>287</v>
      </c>
      <c r="Z32" s="62" t="s">
        <v>259</v>
      </c>
      <c r="AA32" s="62" t="s">
        <v>259</v>
      </c>
      <c r="AB32" s="63" t="s">
        <v>287</v>
      </c>
      <c r="AC32" s="60" t="s">
        <v>325</v>
      </c>
      <c r="AD32" s="60" t="s">
        <v>325</v>
      </c>
      <c r="AE32" s="63" t="s">
        <v>287</v>
      </c>
      <c r="AF32" s="62" t="s">
        <v>259</v>
      </c>
      <c r="AG32" s="62" t="s">
        <v>259</v>
      </c>
      <c r="AH32" s="63" t="s">
        <v>287</v>
      </c>
      <c r="AI32" s="62" t="s">
        <v>259</v>
      </c>
      <c r="AJ32" s="62" t="s">
        <v>259</v>
      </c>
      <c r="AK32" s="63" t="s">
        <v>287</v>
      </c>
      <c r="AL32" s="62" t="s">
        <v>259</v>
      </c>
      <c r="AM32" s="62" t="s">
        <v>259</v>
      </c>
      <c r="AN32" s="63" t="s">
        <v>287</v>
      </c>
      <c r="AO32" s="62" t="s">
        <v>259</v>
      </c>
      <c r="AP32" s="62" t="s">
        <v>259</v>
      </c>
      <c r="AQ32" s="63" t="s">
        <v>287</v>
      </c>
      <c r="AR32" s="62" t="s">
        <v>259</v>
      </c>
      <c r="AS32" s="62" t="s">
        <v>259</v>
      </c>
      <c r="AT32" s="63" t="s">
        <v>287</v>
      </c>
      <c r="AU32" s="83" t="s">
        <v>162</v>
      </c>
      <c r="AV32" s="83" t="s">
        <v>162</v>
      </c>
      <c r="AW32" s="83" t="s">
        <v>162</v>
      </c>
      <c r="AX32" s="83" t="s">
        <v>162</v>
      </c>
      <c r="AY32" s="83" t="s">
        <v>162</v>
      </c>
      <c r="AZ32" s="83" t="s">
        <v>162</v>
      </c>
      <c r="BA32" s="83" t="s">
        <v>162</v>
      </c>
      <c r="BB32" s="83" t="s">
        <v>162</v>
      </c>
      <c r="BC32" s="83" t="s">
        <v>162</v>
      </c>
      <c r="BD32" s="83" t="s">
        <v>162</v>
      </c>
      <c r="BE32" s="83" t="s">
        <v>162</v>
      </c>
      <c r="BF32" s="83" t="s">
        <v>162</v>
      </c>
      <c r="BG32" s="83" t="s">
        <v>162</v>
      </c>
      <c r="BK32" t="str">
        <f t="shared" si="14"/>
        <v>Y</v>
      </c>
      <c r="BL32" t="str">
        <f t="shared" si="0"/>
        <v>Y</v>
      </c>
      <c r="BM32" t="str">
        <f t="shared" si="1"/>
        <v>Y</v>
      </c>
      <c r="BN32" t="str">
        <f t="shared" si="2"/>
        <v>Y</v>
      </c>
      <c r="BO32" t="str">
        <f t="shared" si="3"/>
        <v>Y</v>
      </c>
      <c r="BP32" t="str">
        <f t="shared" si="4"/>
        <v>Y</v>
      </c>
      <c r="BQ32" t="str">
        <f t="shared" si="5"/>
        <v>Y</v>
      </c>
      <c r="BR32" t="str">
        <f t="shared" si="6"/>
        <v>Y</v>
      </c>
      <c r="BS32" t="str">
        <f t="shared" si="7"/>
        <v>Y</v>
      </c>
      <c r="BT32" t="str">
        <f t="shared" si="8"/>
        <v>Y</v>
      </c>
      <c r="BU32" t="str">
        <f t="shared" si="9"/>
        <v>Y</v>
      </c>
      <c r="BV32" t="str">
        <f t="shared" si="10"/>
        <v>Y</v>
      </c>
      <c r="BW32" t="str">
        <f t="shared" si="11"/>
        <v>Y</v>
      </c>
      <c r="BX32" t="str">
        <f t="shared" si="12"/>
        <v>Y</v>
      </c>
      <c r="BY32" t="str">
        <f t="shared" si="13"/>
        <v>Y</v>
      </c>
    </row>
    <row r="33" spans="1:77" ht="36" customHeight="1" x14ac:dyDescent="0.2">
      <c r="A33" s="63" t="s">
        <v>101</v>
      </c>
      <c r="B33" s="60" t="s">
        <v>552</v>
      </c>
      <c r="C33" s="60" t="s">
        <v>552</v>
      </c>
      <c r="D33" s="63" t="s">
        <v>102</v>
      </c>
      <c r="E33" s="60" t="s">
        <v>553</v>
      </c>
      <c r="F33" s="60" t="s">
        <v>553</v>
      </c>
      <c r="G33" s="63" t="s">
        <v>102</v>
      </c>
      <c r="H33" s="60" t="s">
        <v>554</v>
      </c>
      <c r="I33" s="60" t="s">
        <v>555</v>
      </c>
      <c r="J33" s="63" t="s">
        <v>102</v>
      </c>
      <c r="K33" s="60" t="s">
        <v>556</v>
      </c>
      <c r="L33" s="60" t="s">
        <v>557</v>
      </c>
      <c r="M33" s="63" t="s">
        <v>102</v>
      </c>
      <c r="N33" s="184" t="s">
        <v>555</v>
      </c>
      <c r="O33" s="184" t="s">
        <v>558</v>
      </c>
      <c r="P33" s="63" t="s">
        <v>102</v>
      </c>
      <c r="Q33" s="60" t="s">
        <v>559</v>
      </c>
      <c r="R33" s="60" t="s">
        <v>559</v>
      </c>
      <c r="S33" s="63" t="s">
        <v>102</v>
      </c>
      <c r="T33" s="60" t="s">
        <v>560</v>
      </c>
      <c r="U33" s="60" t="s">
        <v>560</v>
      </c>
      <c r="V33" s="63" t="s">
        <v>102</v>
      </c>
      <c r="W33" s="60" t="s">
        <v>561</v>
      </c>
      <c r="X33" s="60" t="s">
        <v>561</v>
      </c>
      <c r="Y33" s="63" t="s">
        <v>102</v>
      </c>
      <c r="Z33" s="60" t="s">
        <v>279</v>
      </c>
      <c r="AA33" s="60" t="s">
        <v>279</v>
      </c>
      <c r="AB33" s="63" t="s">
        <v>102</v>
      </c>
      <c r="AC33" s="60" t="s">
        <v>279</v>
      </c>
      <c r="AD33" s="60" t="s">
        <v>279</v>
      </c>
      <c r="AE33" s="63" t="s">
        <v>102</v>
      </c>
      <c r="AF33" s="60" t="s">
        <v>554</v>
      </c>
      <c r="AG33" s="60" t="s">
        <v>554</v>
      </c>
      <c r="AH33" s="63" t="s">
        <v>102</v>
      </c>
      <c r="AI33" s="60" t="s">
        <v>268</v>
      </c>
      <c r="AJ33" s="60" t="s">
        <v>268</v>
      </c>
      <c r="AK33" s="63" t="s">
        <v>102</v>
      </c>
      <c r="AL33" s="112" t="s">
        <v>559</v>
      </c>
      <c r="AM33" s="112" t="s">
        <v>559</v>
      </c>
      <c r="AN33" s="63" t="s">
        <v>102</v>
      </c>
      <c r="AO33" s="184" t="s">
        <v>554</v>
      </c>
      <c r="AP33" s="184" t="s">
        <v>554</v>
      </c>
      <c r="AQ33" s="63" t="s">
        <v>102</v>
      </c>
      <c r="AR33" s="60" t="s">
        <v>562</v>
      </c>
      <c r="AS33" s="60" t="s">
        <v>562</v>
      </c>
      <c r="AT33" s="63" t="s">
        <v>102</v>
      </c>
      <c r="AU33" s="81" t="s">
        <v>225</v>
      </c>
      <c r="AV33" s="81" t="s">
        <v>225</v>
      </c>
      <c r="AW33" s="81" t="s">
        <v>225</v>
      </c>
      <c r="AX33" s="60" t="s">
        <v>240</v>
      </c>
      <c r="AY33" s="60" t="s">
        <v>240</v>
      </c>
      <c r="AZ33" s="60" t="s">
        <v>241</v>
      </c>
      <c r="BA33" s="60" t="s">
        <v>241</v>
      </c>
      <c r="BB33" s="60" t="s">
        <v>241</v>
      </c>
      <c r="BC33" s="80" t="s">
        <v>242</v>
      </c>
      <c r="BD33" s="80" t="s">
        <v>242</v>
      </c>
      <c r="BE33" s="80" t="s">
        <v>243</v>
      </c>
      <c r="BF33" s="60" t="s">
        <v>241</v>
      </c>
      <c r="BG33" s="60" t="s">
        <v>241</v>
      </c>
      <c r="BK33" t="str">
        <f t="shared" si="14"/>
        <v>Y</v>
      </c>
      <c r="BL33" t="str">
        <f t="shared" si="0"/>
        <v>Y</v>
      </c>
      <c r="BM33" t="str">
        <f t="shared" si="1"/>
        <v>Y</v>
      </c>
      <c r="BN33" t="str">
        <f t="shared" si="2"/>
        <v>Y</v>
      </c>
      <c r="BO33" t="str">
        <f t="shared" si="3"/>
        <v>Y</v>
      </c>
      <c r="BP33" t="str">
        <f t="shared" si="4"/>
        <v>Y</v>
      </c>
      <c r="BQ33" t="str">
        <f t="shared" si="5"/>
        <v>Y</v>
      </c>
      <c r="BR33" t="str">
        <f t="shared" si="6"/>
        <v>Y</v>
      </c>
      <c r="BS33" t="str">
        <f t="shared" si="7"/>
        <v>Y</v>
      </c>
      <c r="BT33" t="str">
        <f t="shared" si="8"/>
        <v>Y</v>
      </c>
      <c r="BU33" t="str">
        <f t="shared" si="9"/>
        <v>Y</v>
      </c>
      <c r="BV33" t="str">
        <f t="shared" si="10"/>
        <v>Y</v>
      </c>
      <c r="BW33" t="str">
        <f t="shared" si="11"/>
        <v>Y</v>
      </c>
      <c r="BX33" t="str">
        <f t="shared" si="12"/>
        <v>Y</v>
      </c>
      <c r="BY33" t="str">
        <f t="shared" si="13"/>
        <v>Y</v>
      </c>
    </row>
    <row r="34" spans="1:77" ht="11.1" customHeight="1" x14ac:dyDescent="0.2">
      <c r="A34" s="63" t="s">
        <v>58</v>
      </c>
      <c r="B34" s="14">
        <v>0</v>
      </c>
      <c r="C34" s="14">
        <v>0</v>
      </c>
      <c r="D34" s="63" t="s">
        <v>103</v>
      </c>
      <c r="E34" s="60" t="s">
        <v>256</v>
      </c>
      <c r="F34" s="60" t="s">
        <v>256</v>
      </c>
      <c r="G34" s="63" t="s">
        <v>103</v>
      </c>
      <c r="H34" s="14">
        <v>0</v>
      </c>
      <c r="I34" s="14">
        <v>0</v>
      </c>
      <c r="J34" s="63" t="s">
        <v>103</v>
      </c>
      <c r="K34" s="60" t="s">
        <v>256</v>
      </c>
      <c r="L34" s="60" t="s">
        <v>256</v>
      </c>
      <c r="M34" s="63" t="s">
        <v>103</v>
      </c>
      <c r="N34" s="111">
        <v>0</v>
      </c>
      <c r="O34" s="111">
        <v>0</v>
      </c>
      <c r="P34" s="63" t="s">
        <v>103</v>
      </c>
      <c r="Q34" s="14">
        <v>0</v>
      </c>
      <c r="R34" s="14">
        <v>0</v>
      </c>
      <c r="S34" s="63" t="s">
        <v>103</v>
      </c>
      <c r="T34" s="60" t="s">
        <v>256</v>
      </c>
      <c r="U34" s="60" t="s">
        <v>256</v>
      </c>
      <c r="V34" s="63" t="s">
        <v>103</v>
      </c>
      <c r="W34" s="14">
        <v>0</v>
      </c>
      <c r="X34" s="14">
        <v>0</v>
      </c>
      <c r="Y34" s="63" t="s">
        <v>103</v>
      </c>
      <c r="Z34" s="14">
        <v>0</v>
      </c>
      <c r="AA34" s="14">
        <v>0</v>
      </c>
      <c r="AB34" s="63" t="s">
        <v>103</v>
      </c>
      <c r="AC34" s="14">
        <v>0</v>
      </c>
      <c r="AD34" s="14">
        <v>0</v>
      </c>
      <c r="AE34" s="63" t="s">
        <v>103</v>
      </c>
      <c r="AF34" s="14">
        <v>0</v>
      </c>
      <c r="AG34" s="14">
        <v>0</v>
      </c>
      <c r="AH34" s="63" t="s">
        <v>103</v>
      </c>
      <c r="AI34" s="14">
        <v>0</v>
      </c>
      <c r="AJ34" s="14">
        <v>0</v>
      </c>
      <c r="AK34" s="63" t="s">
        <v>103</v>
      </c>
      <c r="AL34" s="60" t="s">
        <v>256</v>
      </c>
      <c r="AM34" s="60" t="s">
        <v>256</v>
      </c>
      <c r="AN34" s="63" t="s">
        <v>103</v>
      </c>
      <c r="AO34" s="111">
        <v>0</v>
      </c>
      <c r="AP34" s="111">
        <v>0</v>
      </c>
      <c r="AQ34" s="63" t="s">
        <v>103</v>
      </c>
      <c r="AR34" s="14">
        <v>0</v>
      </c>
      <c r="AS34" s="14">
        <v>0</v>
      </c>
      <c r="AT34" s="63" t="s">
        <v>103</v>
      </c>
      <c r="AU34" s="82">
        <v>0</v>
      </c>
      <c r="AV34" s="82">
        <v>0</v>
      </c>
      <c r="AW34" s="82">
        <v>0</v>
      </c>
      <c r="AX34" s="82">
        <v>0</v>
      </c>
      <c r="AY34" s="82">
        <v>0</v>
      </c>
      <c r="AZ34" s="82">
        <v>0</v>
      </c>
      <c r="BA34" s="82">
        <v>0</v>
      </c>
      <c r="BB34" s="82">
        <v>0</v>
      </c>
      <c r="BC34" s="81" t="s">
        <v>151</v>
      </c>
      <c r="BD34" s="81" t="s">
        <v>151</v>
      </c>
      <c r="BE34" s="81" t="s">
        <v>151</v>
      </c>
      <c r="BF34" s="82">
        <v>0</v>
      </c>
      <c r="BG34" s="82">
        <v>0</v>
      </c>
      <c r="BK34" t="str">
        <f t="shared" si="14"/>
        <v>Y</v>
      </c>
      <c r="BL34" t="str">
        <f t="shared" si="0"/>
        <v>Y</v>
      </c>
      <c r="BM34" t="str">
        <f t="shared" si="1"/>
        <v>Y</v>
      </c>
      <c r="BN34" t="str">
        <f t="shared" si="2"/>
        <v>Y</v>
      </c>
      <c r="BO34" t="str">
        <f t="shared" si="3"/>
        <v>Y</v>
      </c>
      <c r="BP34" t="str">
        <f t="shared" si="4"/>
        <v>Y</v>
      </c>
      <c r="BQ34" t="str">
        <f t="shared" si="5"/>
        <v>Y</v>
      </c>
      <c r="BR34" t="str">
        <f t="shared" si="6"/>
        <v>Y</v>
      </c>
      <c r="BS34" t="str">
        <f t="shared" si="7"/>
        <v>Y</v>
      </c>
      <c r="BT34" t="str">
        <f t="shared" si="8"/>
        <v>Y</v>
      </c>
      <c r="BU34" t="str">
        <f t="shared" si="9"/>
        <v>Y</v>
      </c>
      <c r="BV34" t="str">
        <f t="shared" si="10"/>
        <v>Y</v>
      </c>
      <c r="BW34" t="str">
        <f t="shared" si="11"/>
        <v>Y</v>
      </c>
      <c r="BX34" t="str">
        <f t="shared" si="12"/>
        <v>Y</v>
      </c>
      <c r="BY34" t="str">
        <f t="shared" si="13"/>
        <v>Y</v>
      </c>
    </row>
    <row r="35" spans="1:77" ht="25.5" customHeight="1" x14ac:dyDescent="0.2">
      <c r="A35" s="63" t="s">
        <v>59</v>
      </c>
      <c r="B35" s="60" t="s">
        <v>255</v>
      </c>
      <c r="C35" s="60" t="s">
        <v>255</v>
      </c>
      <c r="D35" s="63" t="s">
        <v>104</v>
      </c>
      <c r="E35" s="60" t="s">
        <v>255</v>
      </c>
      <c r="F35" s="60" t="s">
        <v>255</v>
      </c>
      <c r="G35" s="63" t="s">
        <v>104</v>
      </c>
      <c r="H35" s="60" t="s">
        <v>255</v>
      </c>
      <c r="I35" s="60" t="s">
        <v>255</v>
      </c>
      <c r="J35" s="63" t="s">
        <v>104</v>
      </c>
      <c r="K35" s="60" t="s">
        <v>255</v>
      </c>
      <c r="L35" s="60" t="s">
        <v>255</v>
      </c>
      <c r="M35" s="63" t="s">
        <v>104</v>
      </c>
      <c r="N35" s="112" t="s">
        <v>255</v>
      </c>
      <c r="O35" s="112" t="s">
        <v>255</v>
      </c>
      <c r="P35" s="63" t="s">
        <v>104</v>
      </c>
      <c r="Q35" s="60" t="s">
        <v>255</v>
      </c>
      <c r="R35" s="60" t="s">
        <v>255</v>
      </c>
      <c r="S35" s="63" t="s">
        <v>104</v>
      </c>
      <c r="T35" s="60" t="s">
        <v>255</v>
      </c>
      <c r="U35" s="60" t="s">
        <v>255</v>
      </c>
      <c r="V35" s="63" t="s">
        <v>104</v>
      </c>
      <c r="W35" s="60" t="s">
        <v>255</v>
      </c>
      <c r="X35" s="60" t="s">
        <v>255</v>
      </c>
      <c r="Y35" s="63" t="s">
        <v>104</v>
      </c>
      <c r="Z35" s="60" t="s">
        <v>255</v>
      </c>
      <c r="AA35" s="60" t="s">
        <v>255</v>
      </c>
      <c r="AB35" s="63" t="s">
        <v>104</v>
      </c>
      <c r="AC35" s="60" t="s">
        <v>255</v>
      </c>
      <c r="AD35" s="60" t="s">
        <v>255</v>
      </c>
      <c r="AE35" s="63" t="s">
        <v>104</v>
      </c>
      <c r="AF35" s="60" t="s">
        <v>255</v>
      </c>
      <c r="AG35" s="60" t="s">
        <v>255</v>
      </c>
      <c r="AH35" s="63" t="s">
        <v>104</v>
      </c>
      <c r="AI35" s="60" t="s">
        <v>255</v>
      </c>
      <c r="AJ35" s="60" t="s">
        <v>255</v>
      </c>
      <c r="AK35" s="63" t="s">
        <v>104</v>
      </c>
      <c r="AL35" s="60" t="s">
        <v>255</v>
      </c>
      <c r="AM35" s="60" t="s">
        <v>255</v>
      </c>
      <c r="AN35" s="63" t="s">
        <v>104</v>
      </c>
      <c r="AO35" s="112" t="s">
        <v>255</v>
      </c>
      <c r="AP35" s="112" t="s">
        <v>255</v>
      </c>
      <c r="AQ35" s="63" t="s">
        <v>104</v>
      </c>
      <c r="AR35" s="60" t="s">
        <v>255</v>
      </c>
      <c r="AS35" s="60" t="s">
        <v>255</v>
      </c>
      <c r="AT35" s="63" t="s">
        <v>104</v>
      </c>
      <c r="AU35" s="82" t="s">
        <v>226</v>
      </c>
      <c r="AV35" s="82" t="s">
        <v>226</v>
      </c>
      <c r="AW35" s="82" t="s">
        <v>162</v>
      </c>
      <c r="AX35" s="82" t="s">
        <v>162</v>
      </c>
      <c r="AY35" s="82" t="s">
        <v>162</v>
      </c>
      <c r="AZ35" s="82" t="s">
        <v>162</v>
      </c>
      <c r="BA35" s="82" t="s">
        <v>162</v>
      </c>
      <c r="BB35" s="82" t="s">
        <v>162</v>
      </c>
      <c r="BC35" s="82" t="s">
        <v>162</v>
      </c>
      <c r="BD35" s="82" t="s">
        <v>162</v>
      </c>
      <c r="BE35" s="82" t="s">
        <v>162</v>
      </c>
      <c r="BF35" s="82" t="s">
        <v>162</v>
      </c>
      <c r="BG35" s="82" t="s">
        <v>162</v>
      </c>
      <c r="BK35" t="str">
        <f t="shared" si="14"/>
        <v>Y</v>
      </c>
      <c r="BL35" t="str">
        <f t="shared" si="0"/>
        <v>Y</v>
      </c>
      <c r="BM35" t="str">
        <f t="shared" si="1"/>
        <v>Y</v>
      </c>
      <c r="BN35" t="str">
        <f t="shared" si="2"/>
        <v>Y</v>
      </c>
      <c r="BO35" t="str">
        <f t="shared" si="3"/>
        <v>Y</v>
      </c>
      <c r="BP35" t="str">
        <f t="shared" si="4"/>
        <v>Y</v>
      </c>
      <c r="BQ35" t="str">
        <f t="shared" si="5"/>
        <v>Y</v>
      </c>
      <c r="BR35" t="str">
        <f t="shared" si="6"/>
        <v>Y</v>
      </c>
      <c r="BS35" t="str">
        <f t="shared" si="7"/>
        <v>Y</v>
      </c>
      <c r="BT35" t="str">
        <f t="shared" si="8"/>
        <v>Y</v>
      </c>
      <c r="BU35" t="str">
        <f t="shared" si="9"/>
        <v>Y</v>
      </c>
      <c r="BV35" t="str">
        <f t="shared" si="10"/>
        <v>Y</v>
      </c>
      <c r="BW35" t="str">
        <f t="shared" si="11"/>
        <v>Y</v>
      </c>
      <c r="BX35" t="str">
        <f t="shared" si="12"/>
        <v>Y</v>
      </c>
      <c r="BY35" t="str">
        <f t="shared" si="13"/>
        <v>Y</v>
      </c>
    </row>
    <row r="36" spans="1:77" ht="11.1" customHeight="1" x14ac:dyDescent="0.2">
      <c r="A36" s="63" t="s">
        <v>60</v>
      </c>
      <c r="B36" s="14" t="s">
        <v>457</v>
      </c>
      <c r="C36" s="14">
        <v>0</v>
      </c>
      <c r="D36" s="63" t="s">
        <v>105</v>
      </c>
      <c r="E36" s="14" t="s">
        <v>457</v>
      </c>
      <c r="F36" s="14">
        <v>0</v>
      </c>
      <c r="G36" s="63" t="s">
        <v>105</v>
      </c>
      <c r="H36" s="14" t="s">
        <v>457</v>
      </c>
      <c r="I36" s="14">
        <v>0</v>
      </c>
      <c r="J36" s="63" t="s">
        <v>105</v>
      </c>
      <c r="K36" s="14" t="s">
        <v>457</v>
      </c>
      <c r="L36" s="14">
        <v>0</v>
      </c>
      <c r="M36" s="63" t="s">
        <v>105</v>
      </c>
      <c r="N36" s="111" t="s">
        <v>457</v>
      </c>
      <c r="O36" s="111">
        <v>0</v>
      </c>
      <c r="P36" s="63" t="s">
        <v>105</v>
      </c>
      <c r="Q36" s="14" t="s">
        <v>457</v>
      </c>
      <c r="R36" s="14">
        <v>0</v>
      </c>
      <c r="S36" s="63" t="s">
        <v>105</v>
      </c>
      <c r="T36" s="14" t="s">
        <v>457</v>
      </c>
      <c r="U36" s="14">
        <v>0</v>
      </c>
      <c r="V36" s="63" t="s">
        <v>105</v>
      </c>
      <c r="W36" s="14" t="s">
        <v>457</v>
      </c>
      <c r="X36" s="14">
        <v>0</v>
      </c>
      <c r="Y36" s="63" t="s">
        <v>105</v>
      </c>
      <c r="Z36" s="14" t="s">
        <v>457</v>
      </c>
      <c r="AA36" s="14">
        <v>0</v>
      </c>
      <c r="AB36" s="63" t="s">
        <v>105</v>
      </c>
      <c r="AC36" s="14" t="s">
        <v>457</v>
      </c>
      <c r="AD36" s="14">
        <v>0</v>
      </c>
      <c r="AE36" s="63" t="s">
        <v>105</v>
      </c>
      <c r="AF36" s="14" t="s">
        <v>457</v>
      </c>
      <c r="AG36" s="14">
        <v>0</v>
      </c>
      <c r="AH36" s="63" t="s">
        <v>105</v>
      </c>
      <c r="AI36" s="14" t="s">
        <v>457</v>
      </c>
      <c r="AJ36" s="14">
        <v>0</v>
      </c>
      <c r="AK36" s="63" t="s">
        <v>105</v>
      </c>
      <c r="AL36" s="14" t="s">
        <v>457</v>
      </c>
      <c r="AM36" s="14">
        <v>0</v>
      </c>
      <c r="AN36" s="63" t="s">
        <v>105</v>
      </c>
      <c r="AO36" s="111" t="s">
        <v>457</v>
      </c>
      <c r="AP36" s="111">
        <v>0</v>
      </c>
      <c r="AQ36" s="63" t="s">
        <v>105</v>
      </c>
      <c r="AR36" s="14" t="s">
        <v>457</v>
      </c>
      <c r="AS36" s="14">
        <v>0</v>
      </c>
      <c r="AT36" s="63" t="s">
        <v>105</v>
      </c>
      <c r="AU36" s="82">
        <v>0</v>
      </c>
      <c r="AV36" s="82">
        <v>0</v>
      </c>
      <c r="AW36" s="82">
        <v>0</v>
      </c>
      <c r="AX36" s="82">
        <v>0</v>
      </c>
      <c r="AY36" s="82">
        <v>0</v>
      </c>
      <c r="AZ36" s="82">
        <v>0</v>
      </c>
      <c r="BA36" s="82">
        <v>0</v>
      </c>
      <c r="BB36" s="82">
        <v>0</v>
      </c>
      <c r="BC36" s="81" t="s">
        <v>151</v>
      </c>
      <c r="BD36" s="81" t="s">
        <v>151</v>
      </c>
      <c r="BE36" s="81" t="s">
        <v>152</v>
      </c>
      <c r="BF36" s="82">
        <v>0</v>
      </c>
      <c r="BG36" s="82">
        <v>0</v>
      </c>
      <c r="BK36" t="str">
        <f t="shared" si="14"/>
        <v>Y</v>
      </c>
      <c r="BL36" t="str">
        <f t="shared" si="0"/>
        <v>Y</v>
      </c>
      <c r="BM36" t="str">
        <f t="shared" si="1"/>
        <v>Y</v>
      </c>
      <c r="BN36" t="str">
        <f t="shared" si="2"/>
        <v>Y</v>
      </c>
      <c r="BO36" t="str">
        <f t="shared" si="3"/>
        <v>Y</v>
      </c>
      <c r="BP36" t="str">
        <f t="shared" si="4"/>
        <v>Y</v>
      </c>
      <c r="BQ36" t="str">
        <f t="shared" si="5"/>
        <v>Y</v>
      </c>
      <c r="BR36" t="str">
        <f t="shared" si="6"/>
        <v>Y</v>
      </c>
      <c r="BS36" t="str">
        <f t="shared" si="7"/>
        <v>Y</v>
      </c>
      <c r="BT36" t="str">
        <f t="shared" si="8"/>
        <v>Y</v>
      </c>
      <c r="BU36" t="str">
        <f t="shared" si="9"/>
        <v>Y</v>
      </c>
      <c r="BV36" t="str">
        <f t="shared" si="10"/>
        <v>Y</v>
      </c>
      <c r="BW36" t="str">
        <f t="shared" si="11"/>
        <v>Y</v>
      </c>
      <c r="BX36" t="str">
        <f t="shared" si="12"/>
        <v>Y</v>
      </c>
      <c r="BY36" t="str">
        <f t="shared" si="13"/>
        <v>Y</v>
      </c>
    </row>
    <row r="37" spans="1:77" ht="11.1" customHeight="1" x14ac:dyDescent="0.2">
      <c r="A37" s="63" t="s">
        <v>61</v>
      </c>
      <c r="B37" s="60" t="s">
        <v>162</v>
      </c>
      <c r="C37" s="60" t="s">
        <v>162</v>
      </c>
      <c r="D37" s="63" t="s">
        <v>106</v>
      </c>
      <c r="E37" s="60" t="s">
        <v>162</v>
      </c>
      <c r="F37" s="60" t="s">
        <v>162</v>
      </c>
      <c r="G37" s="63" t="s">
        <v>106</v>
      </c>
      <c r="H37" s="60" t="s">
        <v>162</v>
      </c>
      <c r="I37" s="60" t="s">
        <v>162</v>
      </c>
      <c r="J37" s="63" t="s">
        <v>106</v>
      </c>
      <c r="K37" s="60" t="s">
        <v>162</v>
      </c>
      <c r="L37" s="60" t="s">
        <v>162</v>
      </c>
      <c r="M37" s="63" t="s">
        <v>106</v>
      </c>
      <c r="N37" s="112" t="s">
        <v>162</v>
      </c>
      <c r="O37" s="112" t="s">
        <v>162</v>
      </c>
      <c r="P37" s="63" t="s">
        <v>106</v>
      </c>
      <c r="Q37" s="60" t="s">
        <v>162</v>
      </c>
      <c r="R37" s="60" t="s">
        <v>162</v>
      </c>
      <c r="S37" s="63" t="s">
        <v>106</v>
      </c>
      <c r="T37" s="60" t="s">
        <v>162</v>
      </c>
      <c r="U37" s="60" t="s">
        <v>162</v>
      </c>
      <c r="V37" s="63" t="s">
        <v>106</v>
      </c>
      <c r="W37" s="60" t="s">
        <v>162</v>
      </c>
      <c r="X37" s="60" t="s">
        <v>162</v>
      </c>
      <c r="Y37" s="63" t="s">
        <v>106</v>
      </c>
      <c r="Z37" s="60" t="s">
        <v>280</v>
      </c>
      <c r="AA37" s="60" t="s">
        <v>280</v>
      </c>
      <c r="AB37" s="63" t="s">
        <v>106</v>
      </c>
      <c r="AC37" s="60" t="s">
        <v>162</v>
      </c>
      <c r="AD37" s="60" t="s">
        <v>162</v>
      </c>
      <c r="AE37" s="63" t="s">
        <v>106</v>
      </c>
      <c r="AF37" s="60" t="s">
        <v>162</v>
      </c>
      <c r="AG37" s="60" t="s">
        <v>162</v>
      </c>
      <c r="AH37" s="63" t="s">
        <v>106</v>
      </c>
      <c r="AI37" s="60" t="s">
        <v>162</v>
      </c>
      <c r="AJ37" s="60" t="s">
        <v>162</v>
      </c>
      <c r="AK37" s="63" t="s">
        <v>106</v>
      </c>
      <c r="AL37" s="60" t="s">
        <v>162</v>
      </c>
      <c r="AM37" s="60" t="s">
        <v>162</v>
      </c>
      <c r="AN37" s="63" t="s">
        <v>106</v>
      </c>
      <c r="AO37" s="112" t="s">
        <v>162</v>
      </c>
      <c r="AP37" s="112" t="s">
        <v>162</v>
      </c>
      <c r="AQ37" s="63" t="s">
        <v>106</v>
      </c>
      <c r="AR37" s="60" t="s">
        <v>162</v>
      </c>
      <c r="AS37" s="60" t="s">
        <v>162</v>
      </c>
      <c r="AT37" s="63" t="s">
        <v>106</v>
      </c>
      <c r="AU37" s="82" t="s">
        <v>226</v>
      </c>
      <c r="AV37" s="82" t="s">
        <v>226</v>
      </c>
      <c r="AW37" s="82" t="s">
        <v>162</v>
      </c>
      <c r="AX37" s="82" t="s">
        <v>162</v>
      </c>
      <c r="AY37" s="82" t="s">
        <v>162</v>
      </c>
      <c r="AZ37" s="82" t="s">
        <v>162</v>
      </c>
      <c r="BA37" s="82" t="s">
        <v>162</v>
      </c>
      <c r="BB37" s="82" t="s">
        <v>162</v>
      </c>
      <c r="BC37" s="82" t="s">
        <v>162</v>
      </c>
      <c r="BD37" s="82" t="s">
        <v>162</v>
      </c>
      <c r="BE37" s="82" t="s">
        <v>162</v>
      </c>
      <c r="BF37" s="82" t="s">
        <v>162</v>
      </c>
      <c r="BG37" s="82" t="s">
        <v>162</v>
      </c>
      <c r="BK37" t="str">
        <f t="shared" si="14"/>
        <v>Y</v>
      </c>
      <c r="BL37" t="str">
        <f t="shared" si="0"/>
        <v>Y</v>
      </c>
      <c r="BM37" t="str">
        <f t="shared" si="1"/>
        <v>Y</v>
      </c>
      <c r="BN37" t="str">
        <f t="shared" si="2"/>
        <v>Y</v>
      </c>
      <c r="BO37" t="str">
        <f t="shared" si="3"/>
        <v>Y</v>
      </c>
      <c r="BP37" t="str">
        <f t="shared" si="4"/>
        <v>Y</v>
      </c>
      <c r="BQ37" t="str">
        <f t="shared" si="5"/>
        <v>Y</v>
      </c>
      <c r="BR37" t="str">
        <f t="shared" si="6"/>
        <v>Y</v>
      </c>
      <c r="BS37" t="str">
        <f t="shared" si="7"/>
        <v>Y</v>
      </c>
      <c r="BT37" t="str">
        <f t="shared" si="8"/>
        <v>Y</v>
      </c>
      <c r="BU37" t="str">
        <f t="shared" si="9"/>
        <v>Y</v>
      </c>
      <c r="BV37" t="str">
        <f t="shared" si="10"/>
        <v>Y</v>
      </c>
      <c r="BW37" t="str">
        <f t="shared" si="11"/>
        <v>Y</v>
      </c>
      <c r="BX37" t="str">
        <f t="shared" si="12"/>
        <v>Y</v>
      </c>
      <c r="BY37" t="str">
        <f t="shared" si="13"/>
        <v>Y</v>
      </c>
    </row>
    <row r="38" spans="1:77" ht="20.100000000000001" customHeight="1" x14ac:dyDescent="0.2">
      <c r="A38" s="63" t="s">
        <v>62</v>
      </c>
      <c r="B38" s="14">
        <v>0</v>
      </c>
      <c r="C38" s="14">
        <v>0</v>
      </c>
      <c r="D38" s="63" t="s">
        <v>107</v>
      </c>
      <c r="E38" s="14">
        <v>0</v>
      </c>
      <c r="F38" s="14">
        <v>0</v>
      </c>
      <c r="G38" s="63" t="s">
        <v>107</v>
      </c>
      <c r="H38" s="14">
        <v>0</v>
      </c>
      <c r="I38" s="14">
        <v>0</v>
      </c>
      <c r="J38" s="63" t="s">
        <v>107</v>
      </c>
      <c r="K38" s="14">
        <v>0</v>
      </c>
      <c r="L38" s="14">
        <v>0</v>
      </c>
      <c r="M38" s="63" t="s">
        <v>107</v>
      </c>
      <c r="N38" s="111">
        <v>0</v>
      </c>
      <c r="O38" s="111">
        <v>0</v>
      </c>
      <c r="P38" s="63" t="s">
        <v>107</v>
      </c>
      <c r="Q38" s="14">
        <v>0</v>
      </c>
      <c r="R38" s="14">
        <v>0</v>
      </c>
      <c r="S38" s="63" t="s">
        <v>107</v>
      </c>
      <c r="T38" s="14">
        <v>0</v>
      </c>
      <c r="U38" s="14">
        <v>0</v>
      </c>
      <c r="V38" s="63" t="s">
        <v>107</v>
      </c>
      <c r="W38" s="14">
        <v>0</v>
      </c>
      <c r="X38" s="14">
        <v>0</v>
      </c>
      <c r="Y38" s="63" t="s">
        <v>107</v>
      </c>
      <c r="Z38" s="14">
        <v>0</v>
      </c>
      <c r="AA38" s="14">
        <v>0</v>
      </c>
      <c r="AB38" s="63" t="s">
        <v>107</v>
      </c>
      <c r="AC38" s="14">
        <v>0</v>
      </c>
      <c r="AD38" s="14">
        <v>0</v>
      </c>
      <c r="AE38" s="63" t="s">
        <v>107</v>
      </c>
      <c r="AF38" s="14">
        <v>0</v>
      </c>
      <c r="AG38" s="14">
        <v>0</v>
      </c>
      <c r="AH38" s="63" t="s">
        <v>107</v>
      </c>
      <c r="AI38" s="14">
        <v>0</v>
      </c>
      <c r="AJ38" s="14">
        <v>0</v>
      </c>
      <c r="AK38" s="63" t="s">
        <v>107</v>
      </c>
      <c r="AL38" s="14">
        <v>0</v>
      </c>
      <c r="AM38" s="14">
        <v>0</v>
      </c>
      <c r="AN38" s="63" t="s">
        <v>107</v>
      </c>
      <c r="AO38" s="111">
        <v>0</v>
      </c>
      <c r="AP38" s="111">
        <v>0</v>
      </c>
      <c r="AQ38" s="63" t="s">
        <v>107</v>
      </c>
      <c r="AR38" s="14">
        <v>0</v>
      </c>
      <c r="AS38" s="14">
        <v>0</v>
      </c>
      <c r="AT38" s="63" t="s">
        <v>107</v>
      </c>
      <c r="AU38" s="82">
        <v>0</v>
      </c>
      <c r="AV38" s="82">
        <v>0</v>
      </c>
      <c r="AW38" s="82">
        <v>0</v>
      </c>
      <c r="AX38" s="82">
        <v>0</v>
      </c>
      <c r="AY38" s="82">
        <v>0</v>
      </c>
      <c r="AZ38" s="82">
        <v>0</v>
      </c>
      <c r="BA38" s="82">
        <v>0</v>
      </c>
      <c r="BB38" s="82">
        <v>0</v>
      </c>
      <c r="BC38" s="83" t="s">
        <v>151</v>
      </c>
      <c r="BD38" s="83" t="s">
        <v>151</v>
      </c>
      <c r="BE38" s="83" t="s">
        <v>152</v>
      </c>
      <c r="BF38" s="82">
        <v>0</v>
      </c>
      <c r="BG38" s="82">
        <v>0</v>
      </c>
      <c r="BK38" t="str">
        <f t="shared" si="14"/>
        <v>Y</v>
      </c>
      <c r="BL38" t="str">
        <f t="shared" si="0"/>
        <v>Y</v>
      </c>
      <c r="BM38" t="str">
        <f t="shared" si="1"/>
        <v>Y</v>
      </c>
      <c r="BN38" t="str">
        <f t="shared" si="2"/>
        <v>Y</v>
      </c>
      <c r="BO38" t="str">
        <f t="shared" si="3"/>
        <v>Y</v>
      </c>
      <c r="BP38" t="str">
        <f t="shared" si="4"/>
        <v>Y</v>
      </c>
      <c r="BQ38" t="str">
        <f t="shared" si="5"/>
        <v>Y</v>
      </c>
      <c r="BR38" t="str">
        <f t="shared" si="6"/>
        <v>Y</v>
      </c>
      <c r="BS38" t="str">
        <f t="shared" si="7"/>
        <v>Y</v>
      </c>
      <c r="BT38" t="str">
        <f t="shared" si="8"/>
        <v>Y</v>
      </c>
      <c r="BU38" t="str">
        <f t="shared" si="9"/>
        <v>Y</v>
      </c>
      <c r="BV38" t="str">
        <f t="shared" si="10"/>
        <v>Y</v>
      </c>
      <c r="BW38" t="str">
        <f t="shared" si="11"/>
        <v>Y</v>
      </c>
      <c r="BX38" t="str">
        <f t="shared" si="12"/>
        <v>Y</v>
      </c>
      <c r="BY38" t="str">
        <f t="shared" si="13"/>
        <v>Y</v>
      </c>
    </row>
    <row r="39" spans="1:77" ht="29.25" customHeight="1" x14ac:dyDescent="0.2">
      <c r="A39" s="16" t="s">
        <v>63</v>
      </c>
      <c r="B39" s="60" t="s">
        <v>503</v>
      </c>
      <c r="C39" s="60" t="s">
        <v>503</v>
      </c>
      <c r="D39" s="16" t="s">
        <v>108</v>
      </c>
      <c r="E39" s="62" t="s">
        <v>498</v>
      </c>
      <c r="F39" s="62" t="s">
        <v>256</v>
      </c>
      <c r="G39" s="16" t="s">
        <v>108</v>
      </c>
      <c r="H39" s="19">
        <v>0</v>
      </c>
      <c r="I39" s="19">
        <v>0</v>
      </c>
      <c r="J39" s="16" t="s">
        <v>108</v>
      </c>
      <c r="K39" s="62" t="s">
        <v>271</v>
      </c>
      <c r="L39" s="62" t="s">
        <v>499</v>
      </c>
      <c r="M39" s="16" t="s">
        <v>108</v>
      </c>
      <c r="N39" s="113">
        <v>45</v>
      </c>
      <c r="O39" s="113" t="s">
        <v>536</v>
      </c>
      <c r="P39" s="16" t="s">
        <v>108</v>
      </c>
      <c r="Q39" s="60">
        <v>30</v>
      </c>
      <c r="R39" s="60" t="s">
        <v>289</v>
      </c>
      <c r="S39" s="16" t="s">
        <v>108</v>
      </c>
      <c r="T39" s="62" t="s">
        <v>346</v>
      </c>
      <c r="U39" s="14" t="s">
        <v>346</v>
      </c>
      <c r="V39" s="16" t="s">
        <v>108</v>
      </c>
      <c r="W39" s="14">
        <v>0</v>
      </c>
      <c r="X39" s="14">
        <v>0</v>
      </c>
      <c r="Y39" s="16" t="s">
        <v>108</v>
      </c>
      <c r="Z39" s="14">
        <v>0</v>
      </c>
      <c r="AA39" s="14">
        <v>0</v>
      </c>
      <c r="AB39" s="16" t="s">
        <v>108</v>
      </c>
      <c r="AC39" s="60">
        <v>20</v>
      </c>
      <c r="AD39" s="60" t="s">
        <v>291</v>
      </c>
      <c r="AE39" s="16" t="s">
        <v>108</v>
      </c>
      <c r="AF39" s="19">
        <v>0</v>
      </c>
      <c r="AG39" s="19">
        <v>0</v>
      </c>
      <c r="AH39" s="16" t="s">
        <v>108</v>
      </c>
      <c r="AI39" s="14">
        <v>0</v>
      </c>
      <c r="AJ39" s="14">
        <v>0</v>
      </c>
      <c r="AK39" s="16" t="s">
        <v>108</v>
      </c>
      <c r="AL39" s="14">
        <v>0</v>
      </c>
      <c r="AM39" s="14">
        <v>0</v>
      </c>
      <c r="AN39" s="16" t="s">
        <v>108</v>
      </c>
      <c r="AO39" s="14">
        <v>0</v>
      </c>
      <c r="AP39" s="14">
        <v>0</v>
      </c>
      <c r="AQ39" s="16" t="s">
        <v>108</v>
      </c>
      <c r="AR39" s="60" t="s">
        <v>333</v>
      </c>
      <c r="AS39" s="60" t="s">
        <v>333</v>
      </c>
      <c r="AT39" s="16" t="s">
        <v>108</v>
      </c>
      <c r="AU39" s="82">
        <v>0</v>
      </c>
      <c r="AV39" s="82">
        <v>0</v>
      </c>
      <c r="AW39" s="82">
        <v>0</v>
      </c>
      <c r="AX39" s="82">
        <v>0</v>
      </c>
      <c r="AY39" s="82">
        <v>0</v>
      </c>
      <c r="AZ39" s="82">
        <v>0</v>
      </c>
      <c r="BA39" s="82">
        <v>0</v>
      </c>
      <c r="BB39" s="82">
        <v>0</v>
      </c>
      <c r="BC39" s="81" t="s">
        <v>151</v>
      </c>
      <c r="BD39" s="81" t="s">
        <v>151</v>
      </c>
      <c r="BE39" s="81" t="s">
        <v>151</v>
      </c>
      <c r="BF39" s="82">
        <v>0</v>
      </c>
      <c r="BG39" s="82">
        <v>0</v>
      </c>
      <c r="BK39" t="str">
        <f t="shared" si="14"/>
        <v>Y</v>
      </c>
      <c r="BL39" t="str">
        <f t="shared" si="0"/>
        <v>Y</v>
      </c>
      <c r="BM39" t="str">
        <f t="shared" si="1"/>
        <v>Y</v>
      </c>
      <c r="BN39" t="str">
        <f t="shared" si="2"/>
        <v>Y</v>
      </c>
      <c r="BO39" t="str">
        <f t="shared" si="3"/>
        <v>Y</v>
      </c>
      <c r="BP39" t="str">
        <f t="shared" si="4"/>
        <v>Y</v>
      </c>
      <c r="BQ39" t="str">
        <f t="shared" si="5"/>
        <v>Y</v>
      </c>
      <c r="BR39" t="str">
        <f t="shared" si="6"/>
        <v>Y</v>
      </c>
      <c r="BS39" t="str">
        <f t="shared" si="7"/>
        <v>Y</v>
      </c>
      <c r="BT39" t="str">
        <f t="shared" si="8"/>
        <v>Y</v>
      </c>
      <c r="BU39" t="str">
        <f t="shared" si="9"/>
        <v>Y</v>
      </c>
      <c r="BV39" t="str">
        <f t="shared" si="10"/>
        <v>Y</v>
      </c>
      <c r="BW39" t="str">
        <f t="shared" si="11"/>
        <v>Y</v>
      </c>
      <c r="BX39" t="str">
        <f t="shared" si="12"/>
        <v>Y</v>
      </c>
      <c r="BY39" t="str">
        <f t="shared" si="13"/>
        <v>Y</v>
      </c>
    </row>
    <row r="40" spans="1:77" ht="11.1" customHeight="1" x14ac:dyDescent="0.2">
      <c r="A40" s="63" t="s">
        <v>64</v>
      </c>
      <c r="B40" s="14" t="s">
        <v>457</v>
      </c>
      <c r="C40" s="14">
        <v>0</v>
      </c>
      <c r="D40" s="63" t="s">
        <v>109</v>
      </c>
      <c r="E40" s="60" t="s">
        <v>498</v>
      </c>
      <c r="F40" s="60" t="s">
        <v>256</v>
      </c>
      <c r="G40" s="63" t="s">
        <v>109</v>
      </c>
      <c r="H40" s="14" t="s">
        <v>457</v>
      </c>
      <c r="I40" s="14">
        <v>0</v>
      </c>
      <c r="J40" s="63" t="s">
        <v>109</v>
      </c>
      <c r="K40" s="60" t="s">
        <v>498</v>
      </c>
      <c r="L40" s="60" t="s">
        <v>256</v>
      </c>
      <c r="M40" s="63" t="s">
        <v>109</v>
      </c>
      <c r="N40" s="111" t="s">
        <v>457</v>
      </c>
      <c r="O40" s="111">
        <v>0</v>
      </c>
      <c r="P40" s="63" t="s">
        <v>109</v>
      </c>
      <c r="Q40" s="14" t="s">
        <v>457</v>
      </c>
      <c r="R40" s="14">
        <v>0</v>
      </c>
      <c r="S40" s="63" t="s">
        <v>109</v>
      </c>
      <c r="T40" s="133" t="s">
        <v>498</v>
      </c>
      <c r="U40" s="14" t="s">
        <v>256</v>
      </c>
      <c r="V40" s="63" t="s">
        <v>109</v>
      </c>
      <c r="W40" s="14" t="s">
        <v>457</v>
      </c>
      <c r="X40" s="14">
        <v>0</v>
      </c>
      <c r="Y40" s="63" t="s">
        <v>109</v>
      </c>
      <c r="Z40" s="14" t="s">
        <v>457</v>
      </c>
      <c r="AA40" s="14">
        <v>0</v>
      </c>
      <c r="AB40" s="63" t="s">
        <v>109</v>
      </c>
      <c r="AC40" s="14" t="s">
        <v>457</v>
      </c>
      <c r="AD40" s="14">
        <v>0</v>
      </c>
      <c r="AE40" s="63" t="s">
        <v>109</v>
      </c>
      <c r="AF40" s="14" t="s">
        <v>457</v>
      </c>
      <c r="AG40" s="14">
        <v>0</v>
      </c>
      <c r="AH40" s="63" t="s">
        <v>109</v>
      </c>
      <c r="AI40" s="14" t="s">
        <v>457</v>
      </c>
      <c r="AJ40" s="14">
        <v>0</v>
      </c>
      <c r="AK40" s="63" t="s">
        <v>109</v>
      </c>
      <c r="AL40" s="14" t="s">
        <v>457</v>
      </c>
      <c r="AM40" s="14">
        <v>0</v>
      </c>
      <c r="AN40" s="63" t="s">
        <v>109</v>
      </c>
      <c r="AO40" s="111" t="s">
        <v>457</v>
      </c>
      <c r="AP40" s="111">
        <v>0</v>
      </c>
      <c r="AQ40" s="63" t="s">
        <v>109</v>
      </c>
      <c r="AR40" s="14" t="s">
        <v>457</v>
      </c>
      <c r="AS40" s="14">
        <v>0</v>
      </c>
      <c r="AT40" s="63" t="s">
        <v>109</v>
      </c>
      <c r="AU40" s="82">
        <v>0</v>
      </c>
      <c r="AV40" s="82">
        <v>0</v>
      </c>
      <c r="AW40" s="82">
        <v>0</v>
      </c>
      <c r="AX40" s="82">
        <v>0</v>
      </c>
      <c r="AY40" s="82">
        <v>0</v>
      </c>
      <c r="AZ40" s="82">
        <v>0</v>
      </c>
      <c r="BA40" s="82">
        <v>0</v>
      </c>
      <c r="BB40" s="82">
        <v>0</v>
      </c>
      <c r="BC40" s="84" t="s">
        <v>151</v>
      </c>
      <c r="BD40" s="84" t="s">
        <v>151</v>
      </c>
      <c r="BE40" s="84" t="s">
        <v>151</v>
      </c>
      <c r="BF40" s="82">
        <v>0</v>
      </c>
      <c r="BG40" s="82">
        <v>0</v>
      </c>
      <c r="BK40" t="str">
        <f t="shared" si="14"/>
        <v>Y</v>
      </c>
      <c r="BL40" t="str">
        <f t="shared" si="0"/>
        <v>Y</v>
      </c>
      <c r="BM40" t="str">
        <f t="shared" si="1"/>
        <v>Y</v>
      </c>
      <c r="BN40" t="str">
        <f t="shared" si="2"/>
        <v>Y</v>
      </c>
      <c r="BO40" t="str">
        <f t="shared" si="3"/>
        <v>Y</v>
      </c>
      <c r="BP40" t="str">
        <f t="shared" si="4"/>
        <v>Y</v>
      </c>
      <c r="BQ40" t="str">
        <f t="shared" si="5"/>
        <v>Y</v>
      </c>
      <c r="BR40" t="str">
        <f t="shared" si="6"/>
        <v>Y</v>
      </c>
      <c r="BS40" t="str">
        <f t="shared" si="7"/>
        <v>Y</v>
      </c>
      <c r="BT40" t="str">
        <f t="shared" si="8"/>
        <v>Y</v>
      </c>
      <c r="BU40" t="str">
        <f t="shared" si="9"/>
        <v>Y</v>
      </c>
      <c r="BV40" t="str">
        <f t="shared" si="10"/>
        <v>Y</v>
      </c>
      <c r="BW40" t="str">
        <f t="shared" si="11"/>
        <v>Y</v>
      </c>
      <c r="BX40" t="str">
        <f t="shared" si="12"/>
        <v>Y</v>
      </c>
      <c r="BY40" t="str">
        <f t="shared" si="13"/>
        <v>Y</v>
      </c>
    </row>
    <row r="41" spans="1:77" x14ac:dyDescent="0.2">
      <c r="B41">
        <v>0</v>
      </c>
      <c r="C41">
        <v>1</v>
      </c>
      <c r="D41">
        <v>2</v>
      </c>
      <c r="E41">
        <v>3</v>
      </c>
      <c r="F41">
        <v>4</v>
      </c>
      <c r="G41">
        <v>5</v>
      </c>
      <c r="H41">
        <v>6</v>
      </c>
      <c r="I41">
        <v>7</v>
      </c>
      <c r="J41">
        <v>8</v>
      </c>
      <c r="K41">
        <v>9</v>
      </c>
      <c r="L41">
        <v>10</v>
      </c>
      <c r="M41">
        <v>11</v>
      </c>
      <c r="N41">
        <v>12</v>
      </c>
      <c r="O41">
        <v>13</v>
      </c>
      <c r="P41">
        <v>14</v>
      </c>
      <c r="Q41">
        <v>15</v>
      </c>
      <c r="R41">
        <v>16</v>
      </c>
      <c r="S41">
        <v>17</v>
      </c>
      <c r="T41">
        <v>18</v>
      </c>
      <c r="U41">
        <v>19</v>
      </c>
      <c r="V41">
        <v>20</v>
      </c>
      <c r="W41">
        <v>21</v>
      </c>
      <c r="X41">
        <v>22</v>
      </c>
      <c r="Y41">
        <v>23</v>
      </c>
      <c r="Z41">
        <v>24</v>
      </c>
      <c r="AA41">
        <v>25</v>
      </c>
      <c r="AB41">
        <v>26</v>
      </c>
      <c r="AC41">
        <v>27</v>
      </c>
      <c r="AD41">
        <v>28</v>
      </c>
      <c r="AE41">
        <v>29</v>
      </c>
      <c r="AF41">
        <v>30</v>
      </c>
      <c r="AG41">
        <v>31</v>
      </c>
      <c r="AH41">
        <v>32</v>
      </c>
      <c r="AI41">
        <v>33</v>
      </c>
      <c r="AJ41">
        <v>34</v>
      </c>
      <c r="AK41">
        <v>35</v>
      </c>
      <c r="AL41">
        <v>36</v>
      </c>
      <c r="AM41">
        <v>37</v>
      </c>
      <c r="AN41">
        <v>38</v>
      </c>
      <c r="AO41">
        <v>39</v>
      </c>
      <c r="AP41">
        <v>40</v>
      </c>
      <c r="AQ41">
        <v>41</v>
      </c>
      <c r="AR41">
        <v>42</v>
      </c>
      <c r="AS41">
        <v>43</v>
      </c>
      <c r="AT41">
        <v>44</v>
      </c>
      <c r="AU41">
        <v>45</v>
      </c>
      <c r="AV41">
        <v>46</v>
      </c>
      <c r="AW41">
        <v>47</v>
      </c>
      <c r="AX41">
        <v>48</v>
      </c>
      <c r="AY41">
        <v>49</v>
      </c>
      <c r="AZ41">
        <v>50</v>
      </c>
      <c r="BA41">
        <v>51</v>
      </c>
      <c r="BB41">
        <v>52</v>
      </c>
      <c r="BC41">
        <v>53</v>
      </c>
      <c r="BD41">
        <v>54</v>
      </c>
      <c r="BE41">
        <v>55</v>
      </c>
      <c r="BF41">
        <v>56</v>
      </c>
      <c r="BG41">
        <v>57</v>
      </c>
    </row>
    <row r="44" spans="1:77" x14ac:dyDescent="0.2">
      <c r="A44" s="176"/>
      <c r="D44" s="1"/>
      <c r="G44" s="1"/>
      <c r="J44" s="1"/>
      <c r="M44" s="1"/>
    </row>
    <row r="50" spans="1:59" x14ac:dyDescent="0.2">
      <c r="A50" s="27" t="s">
        <v>227</v>
      </c>
      <c r="AQ50" s="27" t="s">
        <v>227</v>
      </c>
    </row>
    <row r="51" spans="1:59" x14ac:dyDescent="0.2">
      <c r="A51" s="88" t="s">
        <v>157</v>
      </c>
      <c r="AQ51" s="88" t="s">
        <v>157</v>
      </c>
    </row>
    <row r="52" spans="1:59" x14ac:dyDescent="0.2">
      <c r="A52" s="1" t="s">
        <v>228</v>
      </c>
      <c r="AQ52" s="1" t="s">
        <v>228</v>
      </c>
    </row>
    <row r="53" spans="1:59" ht="25.5" x14ac:dyDescent="0.2">
      <c r="A53" s="85" t="s">
        <v>229</v>
      </c>
      <c r="AQ53" s="85" t="s">
        <v>229</v>
      </c>
    </row>
    <row r="54" spans="1:59" ht="25.5" x14ac:dyDescent="0.2">
      <c r="A54" s="86" t="s">
        <v>230</v>
      </c>
      <c r="AQ54" s="86" t="s">
        <v>230</v>
      </c>
    </row>
    <row r="56" spans="1:59" x14ac:dyDescent="0.2">
      <c r="A56" s="88" t="s">
        <v>237</v>
      </c>
      <c r="AQ56" s="88" t="s">
        <v>237</v>
      </c>
    </row>
    <row r="57" spans="1:59" x14ac:dyDescent="0.2">
      <c r="A57" s="1" t="s">
        <v>234</v>
      </c>
      <c r="AQ57" s="1" t="s">
        <v>234</v>
      </c>
    </row>
    <row r="58" spans="1:59" x14ac:dyDescent="0.2">
      <c r="A58" s="1" t="s">
        <v>235</v>
      </c>
      <c r="AQ58" s="1" t="s">
        <v>235</v>
      </c>
    </row>
    <row r="59" spans="1:59" ht="22.5" x14ac:dyDescent="0.2">
      <c r="A59" s="1" t="s">
        <v>236</v>
      </c>
      <c r="AQ59" s="1" t="s">
        <v>236</v>
      </c>
      <c r="AU59" s="83" t="s">
        <v>208</v>
      </c>
      <c r="AV59" s="83" t="s">
        <v>209</v>
      </c>
      <c r="AW59" s="83" t="s">
        <v>210</v>
      </c>
      <c r="AX59" s="83" t="s">
        <v>211</v>
      </c>
      <c r="AY59" s="83" t="s">
        <v>212</v>
      </c>
      <c r="AZ59" s="83" t="s">
        <v>211</v>
      </c>
      <c r="BA59" s="83" t="s">
        <v>211</v>
      </c>
      <c r="BB59" s="83" t="s">
        <v>213</v>
      </c>
      <c r="BC59" s="83" t="s">
        <v>214</v>
      </c>
      <c r="BD59" s="83" t="s">
        <v>214</v>
      </c>
      <c r="BE59" s="83" t="s">
        <v>211</v>
      </c>
      <c r="BF59" s="83" t="s">
        <v>211</v>
      </c>
      <c r="BG59" s="83" t="s">
        <v>211</v>
      </c>
    </row>
    <row r="60" spans="1:59" x14ac:dyDescent="0.2">
      <c r="A60" s="1" t="s">
        <v>238</v>
      </c>
      <c r="AQ60" s="1" t="s">
        <v>238</v>
      </c>
      <c r="AU60" s="83" t="s">
        <v>217</v>
      </c>
      <c r="AV60" s="83" t="s">
        <v>218</v>
      </c>
      <c r="AW60" s="83" t="s">
        <v>219</v>
      </c>
      <c r="AX60" s="83" t="s">
        <v>220</v>
      </c>
      <c r="AY60" s="83" t="s">
        <v>221</v>
      </c>
      <c r="AZ60" s="83" t="s">
        <v>220</v>
      </c>
      <c r="BA60" s="83" t="s">
        <v>220</v>
      </c>
      <c r="BB60" s="83" t="s">
        <v>222</v>
      </c>
      <c r="BC60" s="83" t="s">
        <v>223</v>
      </c>
      <c r="BD60" s="83" t="s">
        <v>223</v>
      </c>
      <c r="BE60" s="83" t="s">
        <v>220</v>
      </c>
      <c r="BF60" s="83" t="s">
        <v>220</v>
      </c>
      <c r="BG60" s="83" t="s">
        <v>220</v>
      </c>
    </row>
    <row r="62" spans="1:59" x14ac:dyDescent="0.2">
      <c r="A62" s="1" t="s">
        <v>231</v>
      </c>
      <c r="AQ62" s="1" t="s">
        <v>231</v>
      </c>
    </row>
    <row r="64" spans="1:59" x14ac:dyDescent="0.2">
      <c r="A64" s="87" t="s">
        <v>232</v>
      </c>
      <c r="AQ64" s="87" t="s">
        <v>232</v>
      </c>
    </row>
    <row r="65" spans="1:43" x14ac:dyDescent="0.2">
      <c r="A65" s="87" t="s">
        <v>233</v>
      </c>
      <c r="AQ65" s="87" t="s">
        <v>233</v>
      </c>
    </row>
    <row r="66" spans="1:43" ht="22.5" x14ac:dyDescent="0.2">
      <c r="A66" s="51" t="s">
        <v>3</v>
      </c>
      <c r="AQ66" s="51" t="s">
        <v>3</v>
      </c>
    </row>
    <row r="67" spans="1:43" x14ac:dyDescent="0.2">
      <c r="A67" s="51" t="s">
        <v>5</v>
      </c>
      <c r="AQ67" s="51" t="s">
        <v>5</v>
      </c>
    </row>
    <row r="68" spans="1:43" x14ac:dyDescent="0.2">
      <c r="A68" s="51" t="s">
        <v>16</v>
      </c>
      <c r="AQ68" s="51" t="s">
        <v>16</v>
      </c>
    </row>
    <row r="69" spans="1:43" ht="22.5" x14ac:dyDescent="0.2">
      <c r="A69" s="51" t="s">
        <v>17</v>
      </c>
      <c r="AQ69" s="51" t="s">
        <v>17</v>
      </c>
    </row>
    <row r="70" spans="1:43" ht="22.5" x14ac:dyDescent="0.2">
      <c r="A70" s="51" t="s">
        <v>19</v>
      </c>
      <c r="AQ70" s="51" t="s">
        <v>19</v>
      </c>
    </row>
    <row r="71" spans="1:43" x14ac:dyDescent="0.2">
      <c r="A71" s="51" t="s">
        <v>20</v>
      </c>
      <c r="AQ71" s="51" t="s">
        <v>20</v>
      </c>
    </row>
    <row r="72" spans="1:43" x14ac:dyDescent="0.2">
      <c r="A72" s="51" t="s">
        <v>21</v>
      </c>
      <c r="AQ72" s="51" t="s">
        <v>21</v>
      </c>
    </row>
    <row r="73" spans="1:43" ht="45" x14ac:dyDescent="0.2">
      <c r="A73" s="51" t="s">
        <v>22</v>
      </c>
      <c r="AQ73" s="51" t="s">
        <v>22</v>
      </c>
    </row>
    <row r="74" spans="1:43" ht="22.5" x14ac:dyDescent="0.2">
      <c r="A74" s="51" t="s">
        <v>102</v>
      </c>
      <c r="AQ74" s="51" t="s">
        <v>102</v>
      </c>
    </row>
  </sheetData>
  <conditionalFormatting sqref="BK4:BK40">
    <cfRule type="expression" dxfId="15" priority="16">
      <formula>BK4="N"</formula>
    </cfRule>
  </conditionalFormatting>
  <conditionalFormatting sqref="BL4:BL40">
    <cfRule type="expression" dxfId="14" priority="15">
      <formula>BL4="N"</formula>
    </cfRule>
  </conditionalFormatting>
  <conditionalFormatting sqref="BM4:BM40">
    <cfRule type="expression" dxfId="13" priority="14">
      <formula>BM4="N"</formula>
    </cfRule>
  </conditionalFormatting>
  <conditionalFormatting sqref="BN4:BN40">
    <cfRule type="expression" dxfId="12" priority="13">
      <formula>BN4="N"</formula>
    </cfRule>
  </conditionalFormatting>
  <conditionalFormatting sqref="BO4:BO40">
    <cfRule type="expression" dxfId="11" priority="12">
      <formula>BO4="N"</formula>
    </cfRule>
  </conditionalFormatting>
  <conditionalFormatting sqref="BP4:BP40">
    <cfRule type="expression" dxfId="10" priority="11">
      <formula>BP4="N"</formula>
    </cfRule>
  </conditionalFormatting>
  <conditionalFormatting sqref="BQ4:BQ40">
    <cfRule type="expression" dxfId="9" priority="10">
      <formula>BQ4="N"</formula>
    </cfRule>
  </conditionalFormatting>
  <conditionalFormatting sqref="BR4:BR40">
    <cfRule type="expression" dxfId="8" priority="9">
      <formula>BR4="N"</formula>
    </cfRule>
  </conditionalFormatting>
  <conditionalFormatting sqref="BS4:BS40">
    <cfRule type="expression" dxfId="7" priority="8">
      <formula>BS4="N"</formula>
    </cfRule>
  </conditionalFormatting>
  <conditionalFormatting sqref="BT4:BT40">
    <cfRule type="expression" dxfId="6" priority="7">
      <formula>BT4="N"</formula>
    </cfRule>
  </conditionalFormatting>
  <conditionalFormatting sqref="BU4:BU40">
    <cfRule type="expression" dxfId="5" priority="6">
      <formula>BU4="N"</formula>
    </cfRule>
  </conditionalFormatting>
  <conditionalFormatting sqref="BV4:BV40">
    <cfRule type="expression" dxfId="4" priority="5">
      <formula>BV4="N"</formula>
    </cfRule>
  </conditionalFormatting>
  <conditionalFormatting sqref="BW4:BW40">
    <cfRule type="expression" dxfId="3" priority="4">
      <formula>BW4="N"</formula>
    </cfRule>
  </conditionalFormatting>
  <conditionalFormatting sqref="BX4:BX40">
    <cfRule type="expression" dxfId="2" priority="3">
      <formula>BX4="N"</formula>
    </cfRule>
  </conditionalFormatting>
  <conditionalFormatting sqref="BY4:BY40">
    <cfRule type="expression" dxfId="1" priority="2">
      <formula>BY4="N"</formula>
    </cfRule>
  </conditionalFormatting>
  <conditionalFormatting sqref="CB4:CB40">
    <cfRule type="expression" dxfId="0" priority="1">
      <formula>CB4="N"</formula>
    </cfRule>
  </conditionalFormatting>
  <pageMargins left="0.7" right="0.7" top="0.75" bottom="0.75" header="0.3" footer="0.3"/>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Q103"/>
  <sheetViews>
    <sheetView workbookViewId="0">
      <selection activeCell="H51" sqref="H51"/>
    </sheetView>
  </sheetViews>
  <sheetFormatPr defaultRowHeight="12.75" x14ac:dyDescent="0.2"/>
  <cols>
    <col min="3" max="3" width="37.33203125" customWidth="1"/>
    <col min="5" max="5" width="25.33203125" customWidth="1"/>
    <col min="6" max="6" width="15.6640625" customWidth="1"/>
    <col min="7" max="7" width="32" customWidth="1"/>
    <col min="8" max="8" width="35.6640625" customWidth="1"/>
    <col min="9" max="9" width="13.1640625" customWidth="1"/>
    <col min="10" max="10" width="46.83203125" customWidth="1"/>
  </cols>
  <sheetData>
    <row r="1" spans="3:17" x14ac:dyDescent="0.2">
      <c r="E1" s="1"/>
      <c r="J1" s="1" t="s">
        <v>286</v>
      </c>
      <c r="K1" s="114"/>
    </row>
    <row r="2" spans="3:17" x14ac:dyDescent="0.2">
      <c r="E2" s="4"/>
      <c r="J2" s="1" t="s">
        <v>451</v>
      </c>
      <c r="K2" s="4" t="s">
        <v>452</v>
      </c>
    </row>
    <row r="3" spans="3:17" x14ac:dyDescent="0.2">
      <c r="G3" s="2" t="s">
        <v>24</v>
      </c>
      <c r="J3" s="1" t="s">
        <v>354</v>
      </c>
      <c r="K3" s="4" t="s">
        <v>357</v>
      </c>
    </row>
    <row r="4" spans="3:17" x14ac:dyDescent="0.2">
      <c r="G4" s="3" t="str">
        <f>VLOOKUP('Side by Side Comparison'!B10, G9:H35, 2, FALSE)</f>
        <v>Gold 80 
HDHP HMO 1600/15%
+ Child Dental Alt</v>
      </c>
      <c r="J4" s="1" t="s">
        <v>449</v>
      </c>
      <c r="K4" s="4" t="s">
        <v>450</v>
      </c>
    </row>
    <row r="5" spans="3:17" x14ac:dyDescent="0.2">
      <c r="J5" s="1" t="s">
        <v>355</v>
      </c>
      <c r="K5" s="4" t="s">
        <v>356</v>
      </c>
    </row>
    <row r="6" spans="3:17" x14ac:dyDescent="0.2">
      <c r="C6" s="22"/>
      <c r="G6" s="23" t="s">
        <v>402</v>
      </c>
      <c r="H6" s="24"/>
    </row>
    <row r="7" spans="3:17" x14ac:dyDescent="0.2">
      <c r="C7" s="1" t="s">
        <v>352</v>
      </c>
      <c r="E7" s="1" t="s">
        <v>394</v>
      </c>
      <c r="G7" s="72" t="s">
        <v>352</v>
      </c>
      <c r="H7" s="72" t="s">
        <v>394</v>
      </c>
      <c r="J7" s="1" t="s">
        <v>244</v>
      </c>
    </row>
    <row r="8" spans="3:17" x14ac:dyDescent="0.2">
      <c r="C8" s="2" t="s">
        <v>353</v>
      </c>
      <c r="E8" s="2" t="s">
        <v>395</v>
      </c>
      <c r="G8" s="98"/>
      <c r="H8" s="99"/>
      <c r="J8" s="2" t="s">
        <v>245</v>
      </c>
    </row>
    <row r="9" spans="3:17" ht="38.25" x14ac:dyDescent="0.2">
      <c r="C9" s="103" t="s">
        <v>296</v>
      </c>
      <c r="E9" s="94" t="s">
        <v>296</v>
      </c>
      <c r="G9" s="103" t="s">
        <v>296</v>
      </c>
      <c r="H9" s="94" t="s">
        <v>296</v>
      </c>
      <c r="J9" s="94" t="s">
        <v>120</v>
      </c>
    </row>
    <row r="10" spans="3:17" ht="38.25" x14ac:dyDescent="0.2">
      <c r="C10" s="103" t="s">
        <v>306</v>
      </c>
      <c r="E10" s="94" t="s">
        <v>306</v>
      </c>
      <c r="G10" s="103" t="s">
        <v>306</v>
      </c>
      <c r="H10" s="94" t="s">
        <v>306</v>
      </c>
      <c r="J10" s="94" t="s">
        <v>121</v>
      </c>
    </row>
    <row r="11" spans="3:17" ht="38.25" x14ac:dyDescent="0.2">
      <c r="C11" s="103" t="s">
        <v>307</v>
      </c>
      <c r="E11" s="94" t="s">
        <v>307</v>
      </c>
      <c r="G11" s="103" t="s">
        <v>307</v>
      </c>
      <c r="H11" s="94" t="s">
        <v>307</v>
      </c>
      <c r="J11" s="94" t="s">
        <v>122</v>
      </c>
      <c r="Q11" s="1"/>
    </row>
    <row r="12" spans="3:17" ht="38.25" x14ac:dyDescent="0.2">
      <c r="C12" s="103" t="s">
        <v>308</v>
      </c>
      <c r="E12" s="94" t="s">
        <v>308</v>
      </c>
      <c r="G12" s="103" t="s">
        <v>308</v>
      </c>
      <c r="H12" s="94" t="s">
        <v>308</v>
      </c>
      <c r="J12" s="94" t="s">
        <v>123</v>
      </c>
    </row>
    <row r="13" spans="3:17" ht="38.25" x14ac:dyDescent="0.2">
      <c r="C13" s="103" t="s">
        <v>309</v>
      </c>
      <c r="E13" s="94" t="s">
        <v>309</v>
      </c>
      <c r="G13" s="103" t="s">
        <v>309</v>
      </c>
      <c r="H13" s="94" t="s">
        <v>309</v>
      </c>
      <c r="J13" s="94" t="s">
        <v>124</v>
      </c>
    </row>
    <row r="14" spans="3:17" ht="38.25" x14ac:dyDescent="0.2">
      <c r="C14" s="103" t="s">
        <v>343</v>
      </c>
      <c r="E14" s="94" t="s">
        <v>343</v>
      </c>
      <c r="G14" s="103" t="s">
        <v>343</v>
      </c>
      <c r="H14" s="94" t="s">
        <v>343</v>
      </c>
      <c r="J14" s="94" t="s">
        <v>125</v>
      </c>
    </row>
    <row r="15" spans="3:17" ht="38.25" x14ac:dyDescent="0.2">
      <c r="C15" s="103" t="s">
        <v>252</v>
      </c>
      <c r="E15" s="94" t="s">
        <v>252</v>
      </c>
      <c r="G15" s="103" t="s">
        <v>252</v>
      </c>
      <c r="H15" s="94" t="s">
        <v>252</v>
      </c>
      <c r="J15" s="94" t="s">
        <v>126</v>
      </c>
    </row>
    <row r="16" spans="3:17" ht="38.25" x14ac:dyDescent="0.2">
      <c r="C16" s="103" t="s">
        <v>295</v>
      </c>
      <c r="E16" s="94" t="s">
        <v>396</v>
      </c>
      <c r="G16" s="103" t="s">
        <v>295</v>
      </c>
      <c r="H16" s="94" t="s">
        <v>396</v>
      </c>
      <c r="J16" s="94" t="s">
        <v>127</v>
      </c>
    </row>
    <row r="17" spans="3:10" ht="38.25" x14ac:dyDescent="0.2">
      <c r="C17" s="103" t="s">
        <v>310</v>
      </c>
      <c r="E17" s="94" t="s">
        <v>397</v>
      </c>
      <c r="G17" s="103" t="s">
        <v>310</v>
      </c>
      <c r="H17" s="94" t="s">
        <v>397</v>
      </c>
      <c r="J17" s="94" t="s">
        <v>128</v>
      </c>
    </row>
    <row r="18" spans="3:10" ht="38.25" x14ac:dyDescent="0.2">
      <c r="C18" s="103" t="s">
        <v>311</v>
      </c>
      <c r="E18" s="94" t="s">
        <v>398</v>
      </c>
      <c r="G18" s="103" t="s">
        <v>311</v>
      </c>
      <c r="H18" s="94" t="s">
        <v>398</v>
      </c>
      <c r="J18" s="96" t="s">
        <v>297</v>
      </c>
    </row>
    <row r="19" spans="3:10" ht="38.25" x14ac:dyDescent="0.2">
      <c r="C19" s="103" t="s">
        <v>312</v>
      </c>
      <c r="E19" s="94" t="s">
        <v>399</v>
      </c>
      <c r="G19" s="103" t="s">
        <v>312</v>
      </c>
      <c r="H19" s="95" t="s">
        <v>399</v>
      </c>
      <c r="J19" s="96" t="s">
        <v>129</v>
      </c>
    </row>
    <row r="20" spans="3:10" ht="38.25" x14ac:dyDescent="0.2">
      <c r="C20" s="103" t="s">
        <v>282</v>
      </c>
      <c r="E20" s="94" t="s">
        <v>400</v>
      </c>
      <c r="G20" s="103" t="s">
        <v>282</v>
      </c>
      <c r="H20" s="94" t="s">
        <v>400</v>
      </c>
      <c r="J20" s="96" t="s">
        <v>130</v>
      </c>
    </row>
    <row r="21" spans="3:10" ht="38.25" x14ac:dyDescent="0.2">
      <c r="C21" s="103" t="s">
        <v>313</v>
      </c>
      <c r="E21" s="94" t="s">
        <v>313</v>
      </c>
      <c r="G21" s="103" t="s">
        <v>313</v>
      </c>
      <c r="H21" s="94" t="s">
        <v>313</v>
      </c>
      <c r="J21" s="97" t="s">
        <v>131</v>
      </c>
    </row>
    <row r="22" spans="3:10" ht="38.25" x14ac:dyDescent="0.2">
      <c r="C22" s="103" t="s">
        <v>294</v>
      </c>
      <c r="E22" s="94" t="s">
        <v>294</v>
      </c>
      <c r="G22" s="135" t="s">
        <v>294</v>
      </c>
      <c r="H22" s="95" t="s">
        <v>294</v>
      </c>
      <c r="J22" s="97"/>
    </row>
    <row r="23" spans="3:10" ht="38.25" x14ac:dyDescent="0.2">
      <c r="C23" s="103" t="s">
        <v>314</v>
      </c>
      <c r="E23" s="95" t="s">
        <v>401</v>
      </c>
      <c r="G23" s="115" t="s">
        <v>314</v>
      </c>
      <c r="H23" s="94" t="s">
        <v>314</v>
      </c>
    </row>
    <row r="24" spans="3:10" ht="38.25" x14ac:dyDescent="0.2">
      <c r="G24" s="115" t="s">
        <v>120</v>
      </c>
      <c r="H24" s="94" t="s">
        <v>296</v>
      </c>
    </row>
    <row r="25" spans="3:10" ht="38.25" x14ac:dyDescent="0.2">
      <c r="G25" s="115" t="s">
        <v>121</v>
      </c>
      <c r="H25" s="94" t="s">
        <v>306</v>
      </c>
    </row>
    <row r="26" spans="3:10" ht="38.25" x14ac:dyDescent="0.2">
      <c r="G26" s="115" t="s">
        <v>122</v>
      </c>
      <c r="H26" s="94" t="s">
        <v>306</v>
      </c>
    </row>
    <row r="27" spans="3:10" ht="38.25" x14ac:dyDescent="0.2">
      <c r="G27" s="115" t="s">
        <v>123</v>
      </c>
      <c r="H27" s="94" t="s">
        <v>307</v>
      </c>
    </row>
    <row r="28" spans="3:10" ht="38.25" x14ac:dyDescent="0.2">
      <c r="G28" s="115" t="s">
        <v>124</v>
      </c>
      <c r="H28" s="94" t="s">
        <v>307</v>
      </c>
    </row>
    <row r="29" spans="3:10" ht="38.25" x14ac:dyDescent="0.2">
      <c r="G29" s="115" t="s">
        <v>125</v>
      </c>
      <c r="H29" s="94" t="s">
        <v>309</v>
      </c>
    </row>
    <row r="30" spans="3:10" ht="38.25" x14ac:dyDescent="0.2">
      <c r="G30" s="115" t="s">
        <v>126</v>
      </c>
      <c r="H30" s="94" t="s">
        <v>295</v>
      </c>
    </row>
    <row r="31" spans="3:10" ht="38.25" x14ac:dyDescent="0.2">
      <c r="G31" s="115" t="s">
        <v>127</v>
      </c>
      <c r="H31" s="94" t="s">
        <v>310</v>
      </c>
    </row>
    <row r="32" spans="3:10" ht="38.25" x14ac:dyDescent="0.2">
      <c r="G32" s="115" t="s">
        <v>128</v>
      </c>
      <c r="H32" s="94" t="s">
        <v>343</v>
      </c>
    </row>
    <row r="33" spans="5:14" ht="38.25" x14ac:dyDescent="0.2">
      <c r="G33" s="115" t="s">
        <v>403</v>
      </c>
      <c r="H33" s="94" t="s">
        <v>282</v>
      </c>
    </row>
    <row r="34" spans="5:14" ht="38.25" x14ac:dyDescent="0.2">
      <c r="G34" s="115" t="s">
        <v>129</v>
      </c>
      <c r="H34" s="94" t="s">
        <v>282</v>
      </c>
    </row>
    <row r="35" spans="5:14" ht="38.25" x14ac:dyDescent="0.2">
      <c r="G35" s="116" t="s">
        <v>130</v>
      </c>
      <c r="H35" s="95" t="s">
        <v>252</v>
      </c>
    </row>
    <row r="36" spans="5:14" ht="38.25" x14ac:dyDescent="0.2">
      <c r="G36" s="116" t="s">
        <v>131</v>
      </c>
      <c r="H36" s="95" t="s">
        <v>252</v>
      </c>
    </row>
    <row r="38" spans="5:14" x14ac:dyDescent="0.2">
      <c r="E38" s="27" t="s">
        <v>316</v>
      </c>
      <c r="N38" s="27" t="s">
        <v>285</v>
      </c>
    </row>
    <row r="39" spans="5:14" x14ac:dyDescent="0.2">
      <c r="E39" s="102" t="s">
        <v>317</v>
      </c>
      <c r="N39" s="102" t="s">
        <v>284</v>
      </c>
    </row>
    <row r="40" spans="5:14" x14ac:dyDescent="0.2">
      <c r="E40" s="1" t="s">
        <v>298</v>
      </c>
      <c r="N40" s="1" t="s">
        <v>283</v>
      </c>
    </row>
    <row r="43" spans="5:14" x14ac:dyDescent="0.2">
      <c r="E43" s="27" t="s">
        <v>315</v>
      </c>
    </row>
    <row r="44" spans="5:14" x14ac:dyDescent="0.2">
      <c r="E44" s="102" t="s">
        <v>318</v>
      </c>
    </row>
    <row r="45" spans="5:14" x14ac:dyDescent="0.2">
      <c r="E45" t="s">
        <v>319</v>
      </c>
    </row>
    <row r="46" spans="5:14" ht="15" x14ac:dyDescent="0.2">
      <c r="E46" s="182" t="s">
        <v>549</v>
      </c>
    </row>
    <row r="47" spans="5:14" x14ac:dyDescent="0.2">
      <c r="E47" s="1" t="s">
        <v>68</v>
      </c>
    </row>
    <row r="48" spans="5:14" x14ac:dyDescent="0.2">
      <c r="E48" s="1" t="s">
        <v>69</v>
      </c>
    </row>
    <row r="49" spans="3:13" x14ac:dyDescent="0.2">
      <c r="C49" s="5" t="s">
        <v>25</v>
      </c>
      <c r="D49" s="28" t="s">
        <v>66</v>
      </c>
      <c r="E49" s="26" t="s">
        <v>67</v>
      </c>
      <c r="F49" s="1" t="s">
        <v>70</v>
      </c>
      <c r="G49" s="1" t="s">
        <v>71</v>
      </c>
    </row>
    <row r="50" spans="3:13" ht="38.25" x14ac:dyDescent="0.2">
      <c r="C50" s="178" t="s">
        <v>463</v>
      </c>
      <c r="D50">
        <v>0</v>
      </c>
      <c r="E50" s="7">
        <v>330.66</v>
      </c>
      <c r="F50">
        <v>2023</v>
      </c>
      <c r="G50" s="94" t="s">
        <v>404</v>
      </c>
      <c r="H50" s="30"/>
      <c r="J50" s="93"/>
    </row>
    <row r="51" spans="3:13" ht="38.25" x14ac:dyDescent="0.2">
      <c r="C51" s="178" t="s">
        <v>405</v>
      </c>
      <c r="D51">
        <v>1</v>
      </c>
      <c r="E51" s="7">
        <v>307.8</v>
      </c>
      <c r="F51">
        <v>2022</v>
      </c>
      <c r="G51" s="103" t="s">
        <v>294</v>
      </c>
      <c r="H51" s="30"/>
      <c r="J51" s="93"/>
      <c r="K51" s="93"/>
      <c r="L51" s="93"/>
      <c r="M51" s="93"/>
    </row>
    <row r="52" spans="3:13" ht="38.25" x14ac:dyDescent="0.2">
      <c r="C52" s="178" t="s">
        <v>464</v>
      </c>
      <c r="D52">
        <v>3</v>
      </c>
      <c r="E52" s="7">
        <v>310.93</v>
      </c>
      <c r="F52">
        <v>2023</v>
      </c>
      <c r="G52" s="94" t="s">
        <v>406</v>
      </c>
      <c r="H52" s="30"/>
      <c r="J52" s="93"/>
      <c r="K52" s="93"/>
      <c r="L52" s="93"/>
      <c r="M52" s="93"/>
    </row>
    <row r="53" spans="3:13" ht="38.25" x14ac:dyDescent="0.2">
      <c r="C53" s="178" t="s">
        <v>407</v>
      </c>
      <c r="D53">
        <v>4</v>
      </c>
      <c r="E53">
        <v>289.58</v>
      </c>
      <c r="F53">
        <v>2022</v>
      </c>
      <c r="G53" s="103" t="s">
        <v>401</v>
      </c>
      <c r="H53" s="30"/>
      <c r="J53" s="93"/>
      <c r="K53" s="93"/>
      <c r="L53" s="93"/>
      <c r="M53" s="93"/>
    </row>
    <row r="54" spans="3:13" ht="38.25" x14ac:dyDescent="0.2">
      <c r="C54" s="178" t="s">
        <v>472</v>
      </c>
      <c r="D54">
        <v>6</v>
      </c>
      <c r="E54" s="7">
        <v>383.31</v>
      </c>
      <c r="F54">
        <v>2023</v>
      </c>
      <c r="G54" s="25" t="s">
        <v>408</v>
      </c>
      <c r="H54" s="30"/>
      <c r="J54" s="93"/>
      <c r="K54" s="93"/>
      <c r="L54" s="93"/>
      <c r="M54" s="93"/>
    </row>
    <row r="55" spans="3:13" ht="38.25" x14ac:dyDescent="0.2">
      <c r="C55" s="178" t="s">
        <v>409</v>
      </c>
      <c r="D55">
        <v>7</v>
      </c>
      <c r="E55" s="7">
        <v>361.33</v>
      </c>
      <c r="F55">
        <v>2022</v>
      </c>
      <c r="G55" s="103" t="s">
        <v>295</v>
      </c>
      <c r="H55" s="30"/>
      <c r="J55" s="93"/>
      <c r="K55" s="93"/>
      <c r="L55" s="93"/>
      <c r="M55" s="93"/>
    </row>
    <row r="56" spans="3:13" ht="38.25" x14ac:dyDescent="0.2">
      <c r="C56" s="178" t="s">
        <v>473</v>
      </c>
      <c r="D56">
        <v>9</v>
      </c>
      <c r="E56" s="7">
        <v>351.14</v>
      </c>
      <c r="F56">
        <v>2023</v>
      </c>
      <c r="G56" s="94" t="s">
        <v>410</v>
      </c>
      <c r="H56" s="30"/>
      <c r="J56" s="93"/>
      <c r="K56" s="93"/>
      <c r="L56" s="93"/>
      <c r="M56" s="93"/>
    </row>
    <row r="57" spans="3:13" ht="38.25" x14ac:dyDescent="0.2">
      <c r="C57" s="178" t="s">
        <v>411</v>
      </c>
      <c r="D57">
        <v>10</v>
      </c>
      <c r="E57" s="7">
        <v>334.31</v>
      </c>
      <c r="F57">
        <v>2022</v>
      </c>
      <c r="G57" s="103" t="s">
        <v>282</v>
      </c>
      <c r="H57" s="30"/>
      <c r="J57" s="93"/>
      <c r="K57" s="93"/>
      <c r="L57" s="93"/>
      <c r="M57" s="93"/>
    </row>
    <row r="58" spans="3:13" ht="38.25" x14ac:dyDescent="0.2">
      <c r="C58" s="178" t="s">
        <v>471</v>
      </c>
      <c r="D58">
        <v>12</v>
      </c>
      <c r="E58" s="7">
        <v>374.48</v>
      </c>
      <c r="F58">
        <v>2023</v>
      </c>
      <c r="G58" s="25" t="s">
        <v>412</v>
      </c>
      <c r="H58" s="30"/>
      <c r="J58" s="93"/>
      <c r="K58" s="93"/>
      <c r="L58" s="93"/>
      <c r="M58" s="93"/>
    </row>
    <row r="59" spans="3:13" ht="38.25" x14ac:dyDescent="0.2">
      <c r="C59" s="178" t="s">
        <v>413</v>
      </c>
      <c r="D59">
        <v>13</v>
      </c>
      <c r="E59" s="7">
        <v>358.5</v>
      </c>
      <c r="F59">
        <v>2022</v>
      </c>
      <c r="G59" s="103" t="s">
        <v>311</v>
      </c>
      <c r="H59" s="30"/>
      <c r="J59" s="93"/>
      <c r="K59" s="93"/>
      <c r="L59" s="93"/>
      <c r="M59" s="93"/>
    </row>
    <row r="60" spans="3:13" ht="38.25" x14ac:dyDescent="0.2">
      <c r="C60" s="178" t="s">
        <v>465</v>
      </c>
      <c r="D60">
        <v>15</v>
      </c>
      <c r="E60" s="7">
        <v>457.36</v>
      </c>
      <c r="F60">
        <v>2023</v>
      </c>
      <c r="G60" s="25" t="s">
        <v>414</v>
      </c>
      <c r="H60" s="30"/>
      <c r="J60" s="93"/>
      <c r="K60" s="93"/>
      <c r="L60" s="93"/>
      <c r="M60" s="93"/>
    </row>
    <row r="61" spans="3:13" ht="38.25" x14ac:dyDescent="0.2">
      <c r="C61" s="178" t="s">
        <v>415</v>
      </c>
      <c r="D61">
        <v>16</v>
      </c>
      <c r="E61" s="7">
        <v>427.38</v>
      </c>
      <c r="F61">
        <v>2022</v>
      </c>
      <c r="G61" s="103" t="s">
        <v>308</v>
      </c>
      <c r="H61" s="30"/>
      <c r="J61" s="93"/>
      <c r="K61" s="93"/>
      <c r="L61" s="93"/>
      <c r="M61" s="93"/>
    </row>
    <row r="62" spans="3:13" ht="38.25" x14ac:dyDescent="0.2">
      <c r="C62" s="178" t="s">
        <v>466</v>
      </c>
      <c r="D62">
        <v>18</v>
      </c>
      <c r="E62" s="7">
        <v>397.87</v>
      </c>
      <c r="F62">
        <v>2023</v>
      </c>
      <c r="G62" s="94" t="s">
        <v>416</v>
      </c>
      <c r="H62" s="30"/>
      <c r="J62" s="93"/>
      <c r="K62" s="93"/>
      <c r="L62" s="93"/>
      <c r="M62" s="93"/>
    </row>
    <row r="63" spans="3:13" ht="38.25" x14ac:dyDescent="0.2">
      <c r="C63" s="178" t="s">
        <v>417</v>
      </c>
      <c r="D63">
        <v>19</v>
      </c>
      <c r="E63" s="7">
        <v>371.82</v>
      </c>
      <c r="F63">
        <v>2022</v>
      </c>
      <c r="G63" s="103" t="s">
        <v>343</v>
      </c>
      <c r="H63" s="30"/>
      <c r="J63" s="93"/>
      <c r="K63" s="93"/>
      <c r="L63" s="93"/>
      <c r="M63" s="93"/>
    </row>
    <row r="64" spans="3:13" ht="38.25" x14ac:dyDescent="0.2">
      <c r="C64" s="178" t="s">
        <v>460</v>
      </c>
      <c r="D64">
        <v>21</v>
      </c>
      <c r="E64" s="7">
        <v>401.04</v>
      </c>
      <c r="F64">
        <v>2023</v>
      </c>
      <c r="G64" s="25" t="s">
        <v>418</v>
      </c>
      <c r="H64" s="30"/>
      <c r="J64" s="93"/>
      <c r="K64" s="93"/>
      <c r="L64" s="93"/>
      <c r="M64" s="93"/>
    </row>
    <row r="65" spans="3:13" ht="38.25" x14ac:dyDescent="0.2">
      <c r="C65" s="178" t="s">
        <v>419</v>
      </c>
      <c r="D65">
        <v>22</v>
      </c>
      <c r="E65" s="7">
        <v>377.02</v>
      </c>
      <c r="F65">
        <v>2022</v>
      </c>
      <c r="G65" s="103" t="s">
        <v>252</v>
      </c>
      <c r="H65" s="30"/>
      <c r="J65" s="93"/>
      <c r="K65" s="93"/>
      <c r="L65" s="93"/>
      <c r="M65" s="93"/>
    </row>
    <row r="66" spans="3:13" ht="38.25" x14ac:dyDescent="0.2">
      <c r="C66" s="178" t="s">
        <v>467</v>
      </c>
      <c r="D66">
        <v>24</v>
      </c>
      <c r="E66" s="7">
        <v>517.70000000000005</v>
      </c>
      <c r="F66">
        <v>2023</v>
      </c>
      <c r="G66" s="25" t="s">
        <v>420</v>
      </c>
      <c r="H66" s="30"/>
      <c r="J66" s="93"/>
      <c r="K66" s="93"/>
      <c r="L66" s="93"/>
      <c r="M66" s="93"/>
    </row>
    <row r="67" spans="3:13" ht="38.25" x14ac:dyDescent="0.2">
      <c r="C67" s="178" t="s">
        <v>421</v>
      </c>
      <c r="D67">
        <v>25</v>
      </c>
      <c r="E67" s="7">
        <v>483.39</v>
      </c>
      <c r="F67">
        <v>2022</v>
      </c>
      <c r="G67" s="103" t="s">
        <v>296</v>
      </c>
      <c r="H67" s="30"/>
      <c r="J67" s="93"/>
      <c r="K67" s="93"/>
      <c r="L67" s="93"/>
      <c r="M67" s="93"/>
    </row>
    <row r="68" spans="3:13" ht="38.25" x14ac:dyDescent="0.2">
      <c r="C68" s="178" t="s">
        <v>468</v>
      </c>
      <c r="D68">
        <v>27</v>
      </c>
      <c r="E68" s="7">
        <v>508.4</v>
      </c>
      <c r="F68">
        <v>2023</v>
      </c>
      <c r="G68" s="25" t="s">
        <v>422</v>
      </c>
      <c r="H68" s="30"/>
      <c r="J68" s="93"/>
      <c r="K68" s="93"/>
      <c r="L68" s="93"/>
      <c r="M68" s="93"/>
    </row>
    <row r="69" spans="3:13" ht="38.25" x14ac:dyDescent="0.2">
      <c r="C69" s="178" t="s">
        <v>423</v>
      </c>
      <c r="D69">
        <v>28</v>
      </c>
      <c r="E69" s="7">
        <v>474.63</v>
      </c>
      <c r="F69">
        <v>2022</v>
      </c>
      <c r="G69" s="103" t="s">
        <v>306</v>
      </c>
      <c r="H69" s="30"/>
      <c r="J69" s="93"/>
      <c r="K69" s="93"/>
      <c r="L69" s="93"/>
      <c r="M69" s="93"/>
    </row>
    <row r="70" spans="3:13" ht="38.25" x14ac:dyDescent="0.2">
      <c r="C70" s="178" t="s">
        <v>470</v>
      </c>
      <c r="D70">
        <v>30</v>
      </c>
      <c r="E70" s="7">
        <v>374.91</v>
      </c>
      <c r="F70">
        <v>2023</v>
      </c>
      <c r="G70" s="94" t="s">
        <v>424</v>
      </c>
      <c r="H70" s="30"/>
      <c r="J70" s="93"/>
      <c r="K70" s="93"/>
      <c r="L70" s="93"/>
      <c r="M70" s="93"/>
    </row>
    <row r="71" spans="3:13" ht="38.25" x14ac:dyDescent="0.2">
      <c r="C71" s="178" t="s">
        <v>425</v>
      </c>
      <c r="D71">
        <v>31</v>
      </c>
      <c r="E71" s="7">
        <v>354.67</v>
      </c>
      <c r="F71">
        <v>2022</v>
      </c>
      <c r="G71" s="103" t="s">
        <v>310</v>
      </c>
      <c r="H71" s="30"/>
      <c r="J71" s="93"/>
      <c r="K71" s="93"/>
      <c r="L71" s="93"/>
      <c r="M71" s="93"/>
    </row>
    <row r="72" spans="3:13" ht="38.25" x14ac:dyDescent="0.2">
      <c r="C72" s="178" t="s">
        <v>469</v>
      </c>
      <c r="D72">
        <v>33</v>
      </c>
      <c r="E72" s="7">
        <v>481.25</v>
      </c>
      <c r="F72">
        <v>2023</v>
      </c>
      <c r="G72" s="94" t="s">
        <v>426</v>
      </c>
      <c r="H72" s="30"/>
      <c r="J72" s="93"/>
      <c r="K72" s="93"/>
      <c r="L72" s="93"/>
      <c r="M72" s="93"/>
    </row>
    <row r="73" spans="3:13" ht="38.25" x14ac:dyDescent="0.2">
      <c r="C73" s="178" t="s">
        <v>427</v>
      </c>
      <c r="D73">
        <v>34</v>
      </c>
      <c r="E73" s="7">
        <v>452.13</v>
      </c>
      <c r="F73">
        <v>2022</v>
      </c>
      <c r="G73" s="103" t="s">
        <v>307</v>
      </c>
      <c r="H73" s="30"/>
      <c r="J73" s="93"/>
      <c r="K73" s="93"/>
      <c r="L73" s="93"/>
      <c r="M73" s="93"/>
    </row>
    <row r="74" spans="3:13" ht="38.25" x14ac:dyDescent="0.2">
      <c r="C74" s="178" t="s">
        <v>462</v>
      </c>
      <c r="D74">
        <v>36</v>
      </c>
      <c r="E74" s="7">
        <v>430.07</v>
      </c>
      <c r="F74">
        <v>2023</v>
      </c>
      <c r="G74" s="94" t="s">
        <v>428</v>
      </c>
      <c r="H74" s="30"/>
    </row>
    <row r="75" spans="3:13" ht="38.25" x14ac:dyDescent="0.2">
      <c r="C75" s="178" t="s">
        <v>429</v>
      </c>
      <c r="D75">
        <v>37</v>
      </c>
      <c r="E75" s="7">
        <v>402.4</v>
      </c>
      <c r="F75">
        <v>2022</v>
      </c>
      <c r="G75" s="103" t="s">
        <v>309</v>
      </c>
      <c r="H75" s="30"/>
    </row>
    <row r="76" spans="3:13" ht="38.25" x14ac:dyDescent="0.2">
      <c r="C76" s="178" t="s">
        <v>474</v>
      </c>
      <c r="D76">
        <v>39</v>
      </c>
      <c r="E76" s="7">
        <v>367.01</v>
      </c>
      <c r="F76">
        <v>2023</v>
      </c>
      <c r="G76" s="94" t="s">
        <v>430</v>
      </c>
      <c r="H76" s="30"/>
    </row>
    <row r="77" spans="3:13" ht="38.25" x14ac:dyDescent="0.2">
      <c r="C77" s="178" t="s">
        <v>431</v>
      </c>
      <c r="D77">
        <v>40</v>
      </c>
      <c r="E77" s="7">
        <v>349.62</v>
      </c>
      <c r="F77">
        <v>2022</v>
      </c>
      <c r="G77" s="103" t="s">
        <v>312</v>
      </c>
      <c r="H77" s="30"/>
    </row>
    <row r="78" spans="3:13" ht="38.25" x14ac:dyDescent="0.2">
      <c r="C78" s="178" t="s">
        <v>461</v>
      </c>
      <c r="D78">
        <v>42</v>
      </c>
      <c r="E78" s="7">
        <v>322.89</v>
      </c>
      <c r="F78">
        <v>2023</v>
      </c>
      <c r="G78" s="94" t="s">
        <v>432</v>
      </c>
      <c r="H78" s="30"/>
    </row>
    <row r="79" spans="3:13" ht="38.25" x14ac:dyDescent="0.2">
      <c r="C79" s="178" t="s">
        <v>433</v>
      </c>
      <c r="D79">
        <v>43</v>
      </c>
      <c r="E79" s="7">
        <v>301.92</v>
      </c>
      <c r="F79">
        <v>2022</v>
      </c>
      <c r="G79" s="103" t="s">
        <v>313</v>
      </c>
      <c r="H79" s="30"/>
    </row>
    <row r="80" spans="3:13" x14ac:dyDescent="0.2">
      <c r="C80" s="6" t="s">
        <v>434</v>
      </c>
      <c r="D80">
        <v>45</v>
      </c>
      <c r="E80" s="7"/>
      <c r="F80" s="1" t="s">
        <v>239</v>
      </c>
      <c r="G80" s="86" t="s">
        <v>120</v>
      </c>
      <c r="H80" s="30"/>
    </row>
    <row r="81" spans="3:8" x14ac:dyDescent="0.2">
      <c r="C81" s="6" t="s">
        <v>435</v>
      </c>
      <c r="D81">
        <v>46</v>
      </c>
      <c r="E81" s="7"/>
      <c r="F81" s="1" t="s">
        <v>239</v>
      </c>
      <c r="G81" t="s">
        <v>121</v>
      </c>
      <c r="H81" s="30"/>
    </row>
    <row r="82" spans="3:8" x14ac:dyDescent="0.2">
      <c r="C82" s="6" t="s">
        <v>436</v>
      </c>
      <c r="D82">
        <v>47</v>
      </c>
      <c r="E82" s="7"/>
      <c r="F82" s="1" t="s">
        <v>239</v>
      </c>
      <c r="G82" t="s">
        <v>122</v>
      </c>
    </row>
    <row r="83" spans="3:8" x14ac:dyDescent="0.2">
      <c r="C83" s="6" t="s">
        <v>437</v>
      </c>
      <c r="D83">
        <v>48</v>
      </c>
      <c r="E83" s="7"/>
      <c r="F83" s="1" t="s">
        <v>239</v>
      </c>
      <c r="G83" t="s">
        <v>123</v>
      </c>
    </row>
    <row r="84" spans="3:8" x14ac:dyDescent="0.2">
      <c r="C84" s="6" t="s">
        <v>438</v>
      </c>
      <c r="D84">
        <v>49</v>
      </c>
      <c r="E84" s="7"/>
      <c r="F84" s="1" t="s">
        <v>239</v>
      </c>
      <c r="G84" t="s">
        <v>124</v>
      </c>
    </row>
    <row r="85" spans="3:8" x14ac:dyDescent="0.2">
      <c r="C85" s="6" t="s">
        <v>439</v>
      </c>
      <c r="D85">
        <v>50</v>
      </c>
      <c r="E85" s="7"/>
      <c r="F85" s="1" t="s">
        <v>239</v>
      </c>
      <c r="G85" t="s">
        <v>125</v>
      </c>
    </row>
    <row r="86" spans="3:8" x14ac:dyDescent="0.2">
      <c r="C86" s="6" t="s">
        <v>440</v>
      </c>
      <c r="D86">
        <v>51</v>
      </c>
      <c r="E86" s="7"/>
      <c r="F86" s="1" t="s">
        <v>239</v>
      </c>
      <c r="G86" t="s">
        <v>126</v>
      </c>
    </row>
    <row r="87" spans="3:8" x14ac:dyDescent="0.2">
      <c r="C87" s="6" t="s">
        <v>441</v>
      </c>
      <c r="D87">
        <v>52</v>
      </c>
      <c r="E87" s="7"/>
      <c r="F87" s="1" t="s">
        <v>239</v>
      </c>
      <c r="G87" t="s">
        <v>127</v>
      </c>
    </row>
    <row r="88" spans="3:8" x14ac:dyDescent="0.2">
      <c r="C88" s="6" t="s">
        <v>442</v>
      </c>
      <c r="D88">
        <v>53</v>
      </c>
      <c r="E88" s="7"/>
      <c r="F88" s="1" t="s">
        <v>239</v>
      </c>
      <c r="G88" t="s">
        <v>128</v>
      </c>
    </row>
    <row r="89" spans="3:8" x14ac:dyDescent="0.2">
      <c r="C89" s="6" t="s">
        <v>443</v>
      </c>
      <c r="D89">
        <v>54</v>
      </c>
      <c r="E89" s="7"/>
      <c r="F89" s="1" t="s">
        <v>239</v>
      </c>
      <c r="G89" s="1" t="s">
        <v>403</v>
      </c>
    </row>
    <row r="90" spans="3:8" x14ac:dyDescent="0.2">
      <c r="C90" s="6" t="s">
        <v>444</v>
      </c>
      <c r="D90">
        <v>55</v>
      </c>
      <c r="E90" s="7"/>
      <c r="F90" s="1" t="s">
        <v>239</v>
      </c>
      <c r="G90" t="s">
        <v>129</v>
      </c>
    </row>
    <row r="91" spans="3:8" x14ac:dyDescent="0.2">
      <c r="C91" s="6" t="s">
        <v>445</v>
      </c>
      <c r="D91">
        <v>56</v>
      </c>
      <c r="E91" s="7"/>
      <c r="F91" s="1" t="s">
        <v>239</v>
      </c>
      <c r="G91" t="s">
        <v>130</v>
      </c>
    </row>
    <row r="92" spans="3:8" x14ac:dyDescent="0.2">
      <c r="C92" s="6" t="s">
        <v>446</v>
      </c>
      <c r="D92">
        <v>57</v>
      </c>
      <c r="E92" s="7"/>
      <c r="F92" s="1" t="s">
        <v>239</v>
      </c>
      <c r="G92" t="s">
        <v>131</v>
      </c>
    </row>
    <row r="93" spans="3:8" x14ac:dyDescent="0.2">
      <c r="C93" s="6"/>
      <c r="E93" s="7"/>
    </row>
    <row r="94" spans="3:8" x14ac:dyDescent="0.2">
      <c r="C94" s="6"/>
      <c r="E94" s="7"/>
    </row>
    <row r="95" spans="3:8" x14ac:dyDescent="0.2">
      <c r="C95" s="6"/>
      <c r="E95" s="7"/>
    </row>
    <row r="96" spans="3:8" x14ac:dyDescent="0.2">
      <c r="C96" s="6"/>
      <c r="E96" s="7"/>
    </row>
    <row r="97" spans="3:10" x14ac:dyDescent="0.2">
      <c r="C97" s="8"/>
      <c r="D97" s="29"/>
      <c r="E97" s="9"/>
    </row>
    <row r="103" spans="3:10" x14ac:dyDescent="0.2">
      <c r="J103" s="106"/>
    </row>
  </sheetData>
  <sheetProtection algorithmName="SHA-512" hashValue="RjYm0atGd9ZpIXedkWT5p2IoFKfMnOSkHCtHE620r7BUWmqi4xWsHtKsNk6aoDyrrQR/ABvMryOk0JjWbGPNNQ==" saltValue="BFHQ4KBAN81oKhCapVIx7g==" spinCount="100000" sheet="1" objects="1" scenarios="1"/>
  <autoFilter ref="C49:G92" xr:uid="{00000000-0009-0000-0000-000003000000}"/>
  <hyperlinks>
    <hyperlink ref="E39" r:id="rId1" xr:uid="{00000000-0004-0000-0300-000000000000}"/>
    <hyperlink ref="N39" r:id="rId2" xr:uid="{00000000-0004-0000-0300-000001000000}"/>
    <hyperlink ref="E44" r:id="rId3" xr:uid="{CAC60C4C-9515-4912-AD38-39927EF1E899}"/>
  </hyperlinks>
  <pageMargins left="0.7" right="0.7" top="0.75" bottom="0.75" header="0.3" footer="0.3"/>
  <pageSetup orientation="portrait" horizontalDpi="4294967292" verticalDpi="4294967292"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AE477D56520647A0E5DF1098452BF9" ma:contentTypeVersion="4" ma:contentTypeDescription="Create a new document." ma:contentTypeScope="" ma:versionID="22340bf63906959f0a8b5325d5b6b20f">
  <xsd:schema xmlns:xsd="http://www.w3.org/2001/XMLSchema" xmlns:xs="http://www.w3.org/2001/XMLSchema" xmlns:p="http://schemas.microsoft.com/office/2006/metadata/properties" xmlns:ns2="6b5ea8af-c702-45de-9bb2-4082c7bb9ada" xmlns:ns3="442c46fb-7b8e-4199-97b5-575ed5fd48d8" targetNamespace="http://schemas.microsoft.com/office/2006/metadata/properties" ma:root="true" ma:fieldsID="9c78addb247306b74eaf21cdf86bcb0c" ns2:_="" ns3:_="">
    <xsd:import namespace="6b5ea8af-c702-45de-9bb2-4082c7bb9ada"/>
    <xsd:import namespace="442c46fb-7b8e-4199-97b5-575ed5fd48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ea8af-c702-45de-9bb2-4082c7bb9a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2c46fb-7b8e-4199-97b5-575ed5fd48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966A1-2FA9-4736-9395-3E650DFBF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ea8af-c702-45de-9bb2-4082c7bb9ada"/>
    <ds:schemaRef ds:uri="442c46fb-7b8e-4199-97b5-575ed5fd4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302636-3723-42F8-B820-9407D75310BD}">
  <ds:schemaRefs>
    <ds:schemaRef ds:uri="http://schemas.microsoft.com/sharepoint/v3/contenttype/forms"/>
  </ds:schemaRefs>
</ds:datastoreItem>
</file>

<file path=docMetadata/LabelInfo.xml><?xml version="1.0" encoding="utf-8"?>
<clbl:labelList xmlns:clbl="http://schemas.microsoft.com/office/2020/mipLabelMetadata">
  <clbl:label id="{3f8a7bc4-e337-47a5-a0fc-0d512c0e05f1}" enabled="0" method="" siteId="{3f8a7bc4-e337-47a5-a0fc-0d512c0e05f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Instructions</vt:lpstr>
      <vt:lpstr>Side by Side Comparison</vt:lpstr>
      <vt:lpstr>Plan Data</vt:lpstr>
      <vt:lpstr>LUT</vt:lpstr>
      <vt:lpstr>erase_1</vt:lpstr>
      <vt:lpstr>GF_Plan_Nm</vt:lpstr>
      <vt:lpstr>Offset_LU</vt:lpstr>
      <vt:lpstr>Plan_Map</vt:lpstr>
      <vt:lpstr>Plan_Nm_20</vt:lpstr>
      <vt:lpstr>Plan_Nm_21</vt:lpstr>
      <vt:lpstr>Plan_Nm_22</vt:lpstr>
      <vt:lpstr>Plan_Nm_23</vt:lpstr>
      <vt:lpstr>'Side by Side Comparison'!Print_Area</vt:lpstr>
      <vt:lpstr>'Side by Side Comparison'!Print_Titles</vt:lpstr>
      <vt:lpstr>TitleRegion1..G49</vt:lpstr>
      <vt:lpstr>VIEW_DIFF</vt:lpstr>
      <vt:lpstr>VIEW_LIST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Small Group Side by Side Comparison Guide for 2022 to 2023</dc:title>
  <dc:creator>Kaiser Permanante</dc:creator>
  <cp:lastModifiedBy>Richard E Curley</cp:lastModifiedBy>
  <cp:lastPrinted>2022-10-10T15:32:07Z</cp:lastPrinted>
  <dcterms:created xsi:type="dcterms:W3CDTF">2016-04-28T16:54:24Z</dcterms:created>
  <dcterms:modified xsi:type="dcterms:W3CDTF">2022-10-10T15:36:03Z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0x010100DAAE477D56520647A0E5DF1098452BF9</vt:lpwstr>
  </property>
</Properties>
</file>